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ummary per Province" sheetId="1" r:id="rId1"/>
    <sheet name="Summary per Metro" sheetId="2" r:id="rId2"/>
    <sheet name="EC" sheetId="3" r:id="rId3"/>
    <sheet name="FS" sheetId="4" r:id="rId4"/>
    <sheet name="GT" sheetId="5" r:id="rId5"/>
    <sheet name="KZ" sheetId="6" r:id="rId6"/>
    <sheet name="LP" sheetId="7" r:id="rId7"/>
    <sheet name="MP" sheetId="8" r:id="rId8"/>
    <sheet name="NC" sheetId="9" r:id="rId9"/>
    <sheet name="NW" sheetId="10" r:id="rId10"/>
    <sheet name="WC" sheetId="11" r:id="rId11"/>
  </sheets>
  <definedNames>
    <definedName name="_xlnm.Print_Area" localSheetId="2">'EC'!$A$1:$M$83</definedName>
    <definedName name="_xlnm.Print_Area" localSheetId="3">'FS'!$A$1:$M$83</definedName>
    <definedName name="_xlnm.Print_Area" localSheetId="4">'GT'!$A$1:$M$83</definedName>
    <definedName name="_xlnm.Print_Area" localSheetId="5">'KZ'!$A$1:$M$83</definedName>
    <definedName name="_xlnm.Print_Area" localSheetId="6">'LP'!$A$1:$M$83</definedName>
    <definedName name="_xlnm.Print_Area" localSheetId="7">'MP'!$A$1:$M$83</definedName>
    <definedName name="_xlnm.Print_Area" localSheetId="8">'NC'!$A$1:$M$83</definedName>
    <definedName name="_xlnm.Print_Area" localSheetId="9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10">'WC'!$A$1:$M$83</definedName>
  </definedNames>
  <calcPr fullCalcOnLoad="1"/>
</workbook>
</file>

<file path=xl/sharedStrings.xml><?xml version="1.0" encoding="utf-8"?>
<sst xmlns="http://schemas.openxmlformats.org/spreadsheetml/2006/main" count="1063" uniqueCount="612">
  <si>
    <t>Third Quarter 2020/21</t>
  </si>
  <si>
    <t>Third Quarter 2019/20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</si>
  <si>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</si>
  <si>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</si>
  <si>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</si>
  <si>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</si>
  <si>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</si>
  <si>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</si>
  <si>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</si>
  <si>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</si>
  <si>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</si>
  <si>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</si>
  <si>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</si>
  <si>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</si>
  <si>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</si>
  <si>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</si>
  <si>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</si>
  <si>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</si>
  <si>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</si>
  <si>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</si>
  <si>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</si>
  <si>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</si>
  <si>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</si>
  <si>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</si>
  <si>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</si>
  <si>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</si>
  <si>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</si>
  <si>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</si>
  <si>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</si>
  <si>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</si>
  <si>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</si>
  <si>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</si>
  <si>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</si>
  <si>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</si>
  <si>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</si>
  <si>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</si>
  <si>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</si>
  <si>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</si>
  <si>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</si>
  <si>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</si>
  <si>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</si>
  <si>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</si>
  <si>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</si>
  <si>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</si>
  <si>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</si>
  <si>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</si>
  <si>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EASTERN CAPE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</si>
  <si>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</si>
  <si>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</si>
  <si>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</si>
  <si>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</si>
  <si>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</si>
  <si>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</si>
  <si>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</si>
  <si>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</si>
  <si>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</si>
  <si>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</si>
  <si>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</si>
  <si>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</si>
  <si>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</si>
  <si>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</si>
  <si>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</si>
  <si>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</si>
  <si>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</si>
  <si>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</si>
  <si>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</si>
  <si>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</si>
  <si>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</si>
  <si>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</si>
  <si>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</si>
  <si>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</si>
  <si>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</si>
  <si>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</si>
  <si>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</si>
  <si>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</si>
  <si>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</si>
  <si>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</si>
  <si>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</si>
  <si>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</si>
  <si>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</si>
  <si>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</si>
  <si>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</si>
  <si>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</si>
  <si>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</si>
  <si>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</si>
  <si>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</si>
  <si>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</si>
  <si>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</si>
  <si>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</si>
  <si>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</si>
  <si>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</si>
  <si>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</si>
  <si>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</si>
  <si>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</si>
  <si>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</si>
  <si>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</si>
  <si>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</si>
  <si>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</si>
  <si>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</si>
  <si>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</si>
  <si>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</si>
  <si>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</si>
  <si>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</si>
  <si>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</si>
  <si>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</si>
  <si>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</si>
  <si>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</si>
  <si>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</si>
  <si>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</si>
  <si>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</si>
  <si>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</si>
  <si>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</si>
  <si>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</si>
  <si>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</si>
  <si>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</si>
  <si>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</si>
  <si>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</si>
  <si>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</si>
  <si>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</si>
  <si>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</si>
  <si>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</si>
  <si>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</si>
  <si>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</si>
  <si>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</si>
  <si>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</si>
  <si>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</si>
  <si>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</si>
  <si>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</si>
  <si>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</si>
  <si>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</si>
  <si>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</si>
  <si>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</si>
  <si>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</si>
  <si>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</si>
  <si>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</si>
  <si>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</si>
  <si>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</si>
  <si>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</si>
  <si>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</si>
  <si>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</si>
  <si>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</si>
  <si>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</si>
  <si>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</si>
  <si>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</si>
  <si>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</si>
  <si>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</si>
  <si>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</si>
  <si>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</si>
  <si>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</si>
  <si>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</si>
  <si>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</si>
  <si>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</si>
  <si>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</si>
  <si>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</si>
  <si>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</si>
  <si>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</si>
  <si>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</si>
  <si>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</si>
  <si>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</si>
  <si>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</si>
  <si>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</si>
  <si>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</si>
  <si>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</si>
  <si>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</si>
  <si>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</si>
  <si>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</si>
  <si>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</si>
  <si>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</si>
  <si>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</si>
  <si>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</si>
  <si>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</si>
  <si>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</si>
  <si>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</si>
  <si>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</si>
  <si>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</si>
  <si>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</si>
  <si>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</si>
  <si>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</si>
  <si>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</si>
  <si>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</si>
  <si>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</si>
  <si>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</si>
  <si>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</si>
  <si>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</si>
  <si>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</si>
  <si>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</si>
  <si>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</si>
  <si>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</si>
  <si>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</si>
  <si>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</si>
  <si>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</si>
  <si>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</si>
  <si>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</si>
  <si>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</si>
  <si>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</si>
  <si>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</si>
  <si>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</si>
  <si>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</si>
  <si>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</si>
  <si>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</si>
  <si>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</si>
  <si>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</si>
  <si>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</si>
  <si>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</si>
  <si>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</si>
  <si>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</si>
  <si>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</si>
  <si>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</si>
  <si>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</si>
  <si>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</si>
  <si>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</si>
  <si>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</si>
  <si>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</si>
  <si>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</si>
  <si>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</si>
  <si>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</si>
  <si>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</si>
  <si>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</si>
  <si>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</si>
  <si>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</si>
  <si>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</si>
  <si>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</si>
  <si>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</si>
  <si>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</si>
  <si>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</si>
  <si>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</si>
  <si>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</si>
  <si>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</si>
  <si>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</si>
  <si>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</si>
  <si>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</si>
  <si>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</si>
  <si>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</si>
  <si>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</si>
  <si>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</si>
  <si>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</si>
  <si>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</si>
  <si>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</si>
  <si>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</si>
  <si>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</si>
  <si>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</si>
  <si>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</si>
  <si>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</si>
  <si>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</si>
  <si>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</si>
  <si>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</si>
  <si>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</si>
  <si>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</si>
  <si>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</si>
  <si>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</si>
  <si>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</si>
  <si>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</si>
  <si>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</si>
  <si>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</si>
  <si>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</si>
  <si>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</si>
  <si>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</si>
  <si>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</si>
  <si>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</si>
  <si>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</si>
  <si>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</si>
  <si>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</si>
  <si>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</si>
  <si>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</si>
  <si>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</si>
  <si>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</si>
  <si>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</si>
  <si>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</si>
  <si>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</si>
  <si>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</si>
  <si>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</si>
  <si>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</si>
  <si>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</si>
  <si>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</si>
  <si>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</si>
  <si>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</si>
  <si>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</si>
  <si>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</si>
  <si>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</si>
  <si>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</si>
  <si>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</si>
  <si>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</si>
  <si>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</si>
  <si>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</si>
  <si>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</si>
  <si>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</si>
  <si>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</si>
  <si>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</si>
  <si>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</si>
  <si>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</si>
  <si>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</si>
  <si>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</si>
  <si>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</si>
  <si>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</si>
  <si>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</si>
  <si>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</si>
  <si>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</si>
  <si>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</si>
  <si>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</si>
  <si>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</si>
  <si>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</si>
  <si>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</si>
  <si>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</si>
  <si>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</si>
  <si>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</si>
  <si>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</si>
  <si>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</si>
  <si>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</si>
  <si>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</si>
  <si>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</si>
  <si>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</si>
  <si>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</si>
  <si>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</si>
  <si>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</si>
  <si>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</si>
  <si>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</si>
  <si>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</si>
  <si>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</si>
  <si>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</si>
  <si>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</si>
  <si>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</si>
  <si>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</si>
  <si>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</si>
  <si>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</si>
  <si>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</si>
  <si>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</si>
  <si>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</si>
  <si>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</si>
  <si>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</si>
  <si>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</si>
  <si>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</si>
  <si>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</si>
  <si>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</si>
  <si>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</si>
  <si>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</si>
  <si>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</si>
  <si>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</si>
  <si>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</si>
  <si>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</si>
  <si>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</si>
  <si>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</si>
  <si>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</si>
  <si>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</si>
  <si>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</si>
  <si>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</si>
  <si>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</si>
  <si>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</si>
  <si>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</si>
  <si>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</si>
  <si>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</si>
  <si>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</si>
  <si>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</si>
  <si>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</si>
  <si>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</si>
  <si>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</si>
  <si>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</si>
  <si>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</si>
  <si>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</si>
  <si>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</si>
  <si>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</si>
  <si>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</si>
  <si>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</si>
  <si>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</si>
  <si>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</si>
  <si>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</si>
  <si>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</si>
  <si>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</si>
  <si>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</si>
  <si>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</si>
  <si>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</si>
  <si>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</si>
  <si>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</si>
  <si>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</si>
  <si>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</si>
  <si>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</si>
  <si>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</si>
  <si>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</si>
  <si>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</si>
  <si>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</si>
  <si>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</si>
  <si>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</si>
  <si>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</si>
  <si>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</si>
  <si>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</si>
  <si>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</si>
  <si>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</si>
  <si>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</si>
  <si>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</si>
  <si>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</si>
  <si>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</si>
  <si>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</si>
  <si>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</si>
  <si>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</si>
  <si>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</si>
  <si>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</si>
  <si>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</si>
  <si>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</si>
  <si>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</si>
  <si>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</si>
  <si>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</si>
  <si>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</si>
  <si>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</si>
  <si>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</si>
  <si>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</si>
  <si>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</si>
  <si>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</si>
  <si>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</si>
  <si>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</si>
  <si>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</si>
  <si>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</si>
  <si>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</si>
  <si>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</si>
  <si>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</si>
  <si>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</si>
  <si>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</si>
  <si>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</si>
  <si>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</si>
  <si>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</si>
  <si>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</si>
  <si>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</si>
  <si>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</si>
  <si>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</si>
  <si>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</si>
  <si>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</si>
  <si>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</si>
  <si>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</si>
  <si>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</si>
  <si>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</si>
  <si>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</si>
  <si>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</si>
  <si>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</si>
  <si>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</si>
  <si>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</si>
  <si>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</si>
  <si>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</si>
  <si>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</si>
  <si>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</si>
  <si>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</si>
  <si>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</si>
  <si>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</si>
  <si>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</si>
  <si>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</si>
  <si>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</si>
  <si>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</si>
  <si>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</si>
  <si>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</si>
  <si>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</si>
  <si>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</si>
  <si>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</si>
  <si>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</si>
  <si>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</si>
  <si>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</si>
  <si>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</si>
  <si>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</si>
  <si>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</si>
  <si>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</si>
  <si>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</si>
  <si>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</si>
  <si>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</si>
  <si>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</si>
  <si>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</si>
  <si>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</si>
  <si>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</si>
  <si>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</si>
  <si>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</si>
  <si>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</si>
  <si>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</si>
  <si>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</si>
  <si>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</si>
  <si>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</si>
  <si>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</si>
  <si>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</si>
  <si>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</si>
  <si>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</si>
  <si>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</si>
  <si>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</si>
  <si>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</si>
  <si>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</si>
  <si>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</si>
  <si>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</si>
  <si>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</si>
  <si>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</si>
  <si>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</si>
  <si>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</si>
  <si>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</si>
  <si>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</si>
  <si>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</si>
  <si>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</si>
  <si>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</si>
  <si>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</si>
  <si>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</si>
  <si>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</si>
  <si>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</si>
  <si>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</si>
  <si>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</si>
  <si>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</si>
  <si>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</si>
  <si>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</si>
  <si>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</si>
  <si>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</si>
  <si>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</si>
  <si>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</si>
  <si>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</si>
  <si>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</si>
  <si>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</si>
  <si>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</si>
  <si>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</si>
  <si>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</si>
  <si>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</si>
  <si>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</si>
  <si>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</si>
  <si>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</si>
  <si>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</si>
  <si>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</si>
  <si>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</si>
  <si>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</si>
  <si>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</si>
  <si>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</si>
  <si>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</si>
  <si>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</si>
  <si>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</si>
  <si>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</si>
  <si>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</si>
  <si>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</si>
  <si>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</si>
  <si>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</si>
  <si>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</si>
  <si>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</si>
  <si>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</si>
  <si>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</si>
  <si>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</si>
  <si>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</si>
  <si>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</si>
  <si>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</si>
  <si>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</si>
  <si>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</si>
  <si>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</si>
  <si>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</si>
  <si>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</si>
  <si>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</si>
  <si>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</si>
  <si>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</si>
  <si>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</si>
  <si>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</si>
  <si>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</si>
  <si>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</si>
  <si>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</si>
  <si>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</si>
  <si>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</si>
  <si>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</si>
  <si>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</si>
  <si>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</si>
  <si>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</si>
  <si>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</si>
  <si>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</si>
  <si>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</si>
  <si>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</si>
  <si>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</si>
  <si>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</si>
  <si>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</si>
  <si>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</si>
  <si>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</si>
  <si>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</si>
  <si>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</si>
  <si>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</si>
  <si>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</si>
  <si>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</si>
  <si>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</si>
  <si>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</si>
  <si>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</si>
  <si>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</si>
  <si>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</si>
  <si>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</si>
  <si>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</si>
  <si>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</si>
  <si>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</si>
  <si>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</si>
  <si>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</si>
  <si>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</si>
  <si>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</si>
  <si>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</si>
  <si>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</si>
  <si>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</si>
  <si>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</si>
  <si>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</si>
  <si>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</si>
  <si>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</si>
  <si>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</si>
  <si>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</si>
  <si>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</si>
  <si>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</si>
  <si>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</si>
  <si>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</si>
  <si>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</si>
  <si>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</si>
  <si>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</si>
  <si>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</si>
  <si>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</si>
  <si>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</si>
  <si>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</si>
  <si>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</si>
  <si>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</si>
  <si>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</si>
  <si>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</si>
  <si>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</si>
  <si>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</si>
  <si>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</si>
  <si>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</si>
  <si>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</si>
  <si>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</si>
  <si>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</si>
  <si>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ANALYSIS OF SOURCES OF REVENUE AS AT 31 MARCH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</si>
</sst>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wrapText="1" indent="1"/>
      <protection/>
    </xf>
    <xf numFmtId="0" fontId="47" fillId="0" borderId="0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/>
    </xf>
    <xf numFmtId="0" fontId="47" fillId="0" borderId="13" xfId="0" applyFont="1" applyBorder="1" applyAlignment="1" applyProtection="1">
      <alignment horizontal="right"/>
      <protection/>
    </xf>
    <xf numFmtId="0" fontId="47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8" fontId="8" fillId="0" borderId="14" xfId="0" applyNumberFormat="1" applyFont="1" applyBorder="1" applyAlignment="1" applyProtection="1">
      <alignment horizontal="left" indent="1"/>
      <protection/>
    </xf>
    <xf numFmtId="178" fontId="8" fillId="0" borderId="13" xfId="0" applyNumberFormat="1" applyFont="1" applyBorder="1" applyAlignment="1" applyProtection="1">
      <alignment wrapText="1"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Border="1" applyAlignment="1" applyProtection="1">
      <alignment wrapText="1"/>
      <protection/>
    </xf>
    <xf numFmtId="178" fontId="8" fillId="0" borderId="22" xfId="0" applyNumberFormat="1" applyFont="1" applyBorder="1" applyAlignment="1" applyProtection="1">
      <alignment wrapText="1"/>
      <protection/>
    </xf>
    <xf numFmtId="178" fontId="8" fillId="0" borderId="23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3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7" fillId="0" borderId="17" xfId="0" applyNumberFormat="1" applyFont="1" applyBorder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48" fillId="0" borderId="0" xfId="0" applyNumberFormat="1" applyFont="1" applyBorder="1" applyAlignment="1" applyProtection="1">
      <alignment horizontal="left" wrapText="1" indent="1"/>
      <protection/>
    </xf>
    <xf numFmtId="178" fontId="48" fillId="0" borderId="0" xfId="0" applyNumberFormat="1" applyFont="1" applyBorder="1" applyAlignment="1" applyProtection="1">
      <alignment wrapText="1"/>
      <protection/>
    </xf>
    <xf numFmtId="178" fontId="48" fillId="0" borderId="22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7" fillId="0" borderId="0" xfId="0" applyNumberFormat="1" applyFont="1" applyBorder="1" applyAlignment="1" applyProtection="1">
      <alignment horizontal="left"/>
      <protection/>
    </xf>
    <xf numFmtId="178" fontId="47" fillId="0" borderId="0" xfId="0" applyNumberFormat="1" applyFont="1" applyBorder="1" applyAlignment="1" applyProtection="1">
      <alignment horizontal="right"/>
      <protection/>
    </xf>
    <xf numFmtId="178" fontId="47" fillId="0" borderId="22" xfId="0" applyNumberFormat="1" applyFont="1" applyBorder="1" applyAlignment="1" applyProtection="1">
      <alignment horizontal="right"/>
      <protection/>
    </xf>
    <xf numFmtId="178" fontId="47" fillId="0" borderId="23" xfId="0" applyNumberFormat="1" applyFont="1" applyBorder="1" applyAlignment="1" applyProtection="1">
      <alignment horizontal="right"/>
      <protection/>
    </xf>
    <xf numFmtId="178" fontId="47" fillId="0" borderId="32" xfId="0" applyNumberFormat="1" applyFont="1" applyBorder="1" applyAlignment="1" applyProtection="1">
      <alignment horizontal="right"/>
      <protection/>
    </xf>
    <xf numFmtId="178" fontId="47" fillId="0" borderId="24" xfId="0" applyNumberFormat="1" applyFont="1" applyBorder="1" applyAlignment="1" applyProtection="1">
      <alignment horizontal="right"/>
      <protection/>
    </xf>
    <xf numFmtId="178" fontId="47" fillId="0" borderId="31" xfId="0" applyNumberFormat="1" applyFont="1" applyBorder="1" applyAlignment="1" applyProtection="1">
      <alignment horizontal="left"/>
      <protection/>
    </xf>
    <xf numFmtId="178" fontId="47" fillId="0" borderId="31" xfId="0" applyNumberFormat="1" applyFont="1" applyBorder="1" applyAlignment="1" applyProtection="1">
      <alignment horizontal="right"/>
      <protection/>
    </xf>
    <xf numFmtId="178" fontId="47" fillId="0" borderId="33" xfId="0" applyNumberFormat="1" applyFont="1" applyBorder="1" applyAlignment="1" applyProtection="1">
      <alignment horizontal="right"/>
      <protection/>
    </xf>
    <xf numFmtId="178" fontId="47" fillId="0" borderId="28" xfId="0" applyNumberFormat="1" applyFont="1" applyBorder="1" applyAlignment="1" applyProtection="1">
      <alignment horizontal="right"/>
      <protection/>
    </xf>
    <xf numFmtId="178" fontId="47" fillId="0" borderId="34" xfId="0" applyNumberFormat="1" applyFont="1" applyBorder="1" applyAlignment="1" applyProtection="1">
      <alignment horizontal="right"/>
      <protection/>
    </xf>
    <xf numFmtId="178" fontId="47" fillId="0" borderId="29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8" fillId="0" borderId="17" xfId="0" applyNumberFormat="1" applyFont="1" applyBorder="1" applyAlignment="1" applyProtection="1">
      <alignment horizontal="left" indent="1"/>
      <protection/>
    </xf>
    <xf numFmtId="178" fontId="8" fillId="0" borderId="16" xfId="0" applyNumberFormat="1" applyFont="1" applyBorder="1" applyAlignment="1" applyProtection="1">
      <alignment wrapText="1"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/>
    </xf>
    <xf numFmtId="178" fontId="8" fillId="0" borderId="29" xfId="0" applyNumberFormat="1" applyFont="1" applyBorder="1" applyAlignment="1" applyProtection="1">
      <alignment wrapText="1"/>
      <protection/>
    </xf>
    <xf numFmtId="178" fontId="8" fillId="0" borderId="33" xfId="0" applyNumberFormat="1" applyFont="1" applyBorder="1" applyAlignment="1" applyProtection="1">
      <alignment wrapText="1"/>
      <protection/>
    </xf>
    <xf numFmtId="178" fontId="8" fillId="0" borderId="28" xfId="0" applyNumberFormat="1" applyFont="1" applyBorder="1" applyAlignment="1" applyProtection="1">
      <alignment wrapText="1"/>
      <protection/>
    </xf>
    <xf numFmtId="178" fontId="7" fillId="0" borderId="29" xfId="0" applyNumberFormat="1" applyFont="1" applyFill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5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8" customFormat="1" ht="16.5" customHeight="1">
      <c r="A3" s="5"/>
      <c r="B3" s="6"/>
      <c r="C3" s="7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s="8" customFormat="1" ht="81.75" customHeight="1">
      <c r="A5" s="12"/>
      <c r="B5" s="13" t="s">
        <v>3</v>
      </c>
      <c r="C5" s="14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5" t="s">
        <v>11</v>
      </c>
      <c r="C9" s="56" t="s">
        <v>12</v>
      </c>
      <c r="D9" s="57">
        <v>669448092</v>
      </c>
      <c r="E9" s="58">
        <v>1675936857</v>
      </c>
      <c r="F9" s="58">
        <v>2477127933</v>
      </c>
      <c r="G9" s="58">
        <v>986630000</v>
      </c>
      <c r="H9" s="59">
        <v>5809142882</v>
      </c>
      <c r="I9" s="60">
        <v>686992997</v>
      </c>
      <c r="J9" s="61">
        <v>2357934295</v>
      </c>
      <c r="K9" s="58">
        <v>2849539278</v>
      </c>
      <c r="L9" s="61">
        <v>868535000</v>
      </c>
      <c r="M9" s="59">
        <v>6763001570</v>
      </c>
    </row>
    <row r="10" spans="1:13" s="8" customFormat="1" ht="12.75">
      <c r="A10" s="24"/>
      <c r="B10" s="55" t="s">
        <v>13</v>
      </c>
      <c r="C10" s="56" t="s">
        <v>14</v>
      </c>
      <c r="D10" s="57">
        <v>674269998</v>
      </c>
      <c r="E10" s="58">
        <v>2195418170</v>
      </c>
      <c r="F10" s="58">
        <v>1545920313</v>
      </c>
      <c r="G10" s="58">
        <v>473570000</v>
      </c>
      <c r="H10" s="59">
        <v>4889178481</v>
      </c>
      <c r="I10" s="60">
        <v>640812254</v>
      </c>
      <c r="J10" s="61">
        <v>2392436817</v>
      </c>
      <c r="K10" s="58">
        <v>1220188510</v>
      </c>
      <c r="L10" s="61">
        <v>329355000</v>
      </c>
      <c r="M10" s="59">
        <v>4582792581</v>
      </c>
    </row>
    <row r="11" spans="1:13" s="8" customFormat="1" ht="12.75">
      <c r="A11" s="24"/>
      <c r="B11" s="55" t="s">
        <v>15</v>
      </c>
      <c r="C11" s="56" t="s">
        <v>16</v>
      </c>
      <c r="D11" s="57">
        <v>7523571116</v>
      </c>
      <c r="E11" s="58">
        <v>20040551726</v>
      </c>
      <c r="F11" s="58">
        <v>9301726534</v>
      </c>
      <c r="G11" s="58">
        <v>1088650000</v>
      </c>
      <c r="H11" s="59">
        <v>37954499376</v>
      </c>
      <c r="I11" s="60">
        <v>7203452302</v>
      </c>
      <c r="J11" s="61">
        <v>19399703189</v>
      </c>
      <c r="K11" s="58">
        <v>8164928426</v>
      </c>
      <c r="L11" s="61">
        <v>1479228000</v>
      </c>
      <c r="M11" s="59">
        <v>36247311917</v>
      </c>
    </row>
    <row r="12" spans="1:13" s="8" customFormat="1" ht="12.75">
      <c r="A12" s="24"/>
      <c r="B12" s="55" t="s">
        <v>17</v>
      </c>
      <c r="C12" s="56" t="s">
        <v>18</v>
      </c>
      <c r="D12" s="57">
        <v>4197063980</v>
      </c>
      <c r="E12" s="58">
        <v>10440556667</v>
      </c>
      <c r="F12" s="58">
        <v>7055951793</v>
      </c>
      <c r="G12" s="58">
        <v>890867000</v>
      </c>
      <c r="H12" s="59">
        <v>22584439440</v>
      </c>
      <c r="I12" s="60">
        <v>2965730270</v>
      </c>
      <c r="J12" s="61">
        <v>7053906859</v>
      </c>
      <c r="K12" s="58">
        <v>3942310206</v>
      </c>
      <c r="L12" s="61">
        <v>1645404000</v>
      </c>
      <c r="M12" s="59">
        <v>15607351335</v>
      </c>
    </row>
    <row r="13" spans="1:13" s="8" customFormat="1" ht="12.75">
      <c r="A13" s="24"/>
      <c r="B13" s="55" t="s">
        <v>19</v>
      </c>
      <c r="C13" s="56" t="s">
        <v>20</v>
      </c>
      <c r="D13" s="57">
        <v>403336211</v>
      </c>
      <c r="E13" s="58">
        <v>957878221</v>
      </c>
      <c r="F13" s="58">
        <v>2500203925</v>
      </c>
      <c r="G13" s="58">
        <v>510364000</v>
      </c>
      <c r="H13" s="59">
        <v>4371782357</v>
      </c>
      <c r="I13" s="60">
        <v>449786294</v>
      </c>
      <c r="J13" s="61">
        <v>1046144910</v>
      </c>
      <c r="K13" s="58">
        <v>1443759340</v>
      </c>
      <c r="L13" s="61">
        <v>1103877000</v>
      </c>
      <c r="M13" s="59">
        <v>4043567544</v>
      </c>
    </row>
    <row r="14" spans="1:13" s="8" customFormat="1" ht="12.75">
      <c r="A14" s="24"/>
      <c r="B14" s="55" t="s">
        <v>21</v>
      </c>
      <c r="C14" s="56" t="s">
        <v>22</v>
      </c>
      <c r="D14" s="57">
        <v>798932058</v>
      </c>
      <c r="E14" s="58">
        <v>1983462712</v>
      </c>
      <c r="F14" s="58">
        <v>2121893453</v>
      </c>
      <c r="G14" s="58">
        <v>523434000</v>
      </c>
      <c r="H14" s="59">
        <v>5427722223</v>
      </c>
      <c r="I14" s="60">
        <v>665222055</v>
      </c>
      <c r="J14" s="61">
        <v>1791140114</v>
      </c>
      <c r="K14" s="58">
        <v>1613655062</v>
      </c>
      <c r="L14" s="61">
        <v>713349000</v>
      </c>
      <c r="M14" s="59">
        <v>4783366231</v>
      </c>
    </row>
    <row r="15" spans="1:13" s="8" customFormat="1" ht="12.75">
      <c r="A15" s="24"/>
      <c r="B15" s="55" t="s">
        <v>23</v>
      </c>
      <c r="C15" s="56" t="s">
        <v>24</v>
      </c>
      <c r="D15" s="57">
        <v>449488536</v>
      </c>
      <c r="E15" s="58">
        <v>1822759995</v>
      </c>
      <c r="F15" s="58">
        <v>918044847</v>
      </c>
      <c r="G15" s="58">
        <v>413218000</v>
      </c>
      <c r="H15" s="59">
        <v>3603511378</v>
      </c>
      <c r="I15" s="60">
        <v>484405366</v>
      </c>
      <c r="J15" s="61">
        <v>1965796647</v>
      </c>
      <c r="K15" s="58">
        <v>1397739272</v>
      </c>
      <c r="L15" s="61">
        <v>564308000</v>
      </c>
      <c r="M15" s="59">
        <v>4412249285</v>
      </c>
    </row>
    <row r="16" spans="1:13" s="8" customFormat="1" ht="12.75">
      <c r="A16" s="24"/>
      <c r="B16" s="55" t="s">
        <v>25</v>
      </c>
      <c r="C16" s="56" t="s">
        <v>26</v>
      </c>
      <c r="D16" s="57">
        <v>195518615</v>
      </c>
      <c r="E16" s="58">
        <v>824926710</v>
      </c>
      <c r="F16" s="58">
        <v>389796229</v>
      </c>
      <c r="G16" s="58">
        <v>263917000</v>
      </c>
      <c r="H16" s="59">
        <v>1674158554</v>
      </c>
      <c r="I16" s="60">
        <v>305595802</v>
      </c>
      <c r="J16" s="61">
        <v>833219216</v>
      </c>
      <c r="K16" s="58">
        <v>188561449</v>
      </c>
      <c r="L16" s="61">
        <v>347086000</v>
      </c>
      <c r="M16" s="59">
        <v>1674462467</v>
      </c>
    </row>
    <row r="17" spans="1:13" s="8" customFormat="1" ht="12.75">
      <c r="A17" s="24"/>
      <c r="B17" s="62" t="s">
        <v>27</v>
      </c>
      <c r="C17" s="56" t="s">
        <v>28</v>
      </c>
      <c r="D17" s="57">
        <v>3114079380</v>
      </c>
      <c r="E17" s="58">
        <v>7795428879</v>
      </c>
      <c r="F17" s="58">
        <v>4008992123</v>
      </c>
      <c r="G17" s="58">
        <v>553417000</v>
      </c>
      <c r="H17" s="59">
        <v>15471917382</v>
      </c>
      <c r="I17" s="60">
        <v>3036595169</v>
      </c>
      <c r="J17" s="61">
        <v>7809148233</v>
      </c>
      <c r="K17" s="58">
        <v>3768458925</v>
      </c>
      <c r="L17" s="61">
        <v>1162003000</v>
      </c>
      <c r="M17" s="59">
        <v>15776205327</v>
      </c>
    </row>
    <row r="18" spans="1:13" s="8" customFormat="1" ht="12.75">
      <c r="A18" s="25"/>
      <c r="B18" s="63" t="s">
        <v>610</v>
      </c>
      <c r="C18" s="64"/>
      <c r="D18" s="65">
        <f aca="true" t="shared" si="0" ref="D18:M18">SUM(D9:D17)</f>
        <v>18025707986</v>
      </c>
      <c r="E18" s="66">
        <f t="shared" si="0"/>
        <v>47736919937</v>
      </c>
      <c r="F18" s="66">
        <f t="shared" si="0"/>
        <v>30319657150</v>
      </c>
      <c r="G18" s="66">
        <f t="shared" si="0"/>
        <v>5704067000</v>
      </c>
      <c r="H18" s="67">
        <f t="shared" si="0"/>
        <v>101786352073</v>
      </c>
      <c r="I18" s="68">
        <f t="shared" si="0"/>
        <v>16438592509</v>
      </c>
      <c r="J18" s="69">
        <f t="shared" si="0"/>
        <v>44649430280</v>
      </c>
      <c r="K18" s="66">
        <f t="shared" si="0"/>
        <v>24589140468</v>
      </c>
      <c r="L18" s="69">
        <f t="shared" si="0"/>
        <v>8213145000</v>
      </c>
      <c r="M18" s="67">
        <f t="shared" si="0"/>
        <v>93890308257</v>
      </c>
    </row>
    <row r="19" spans="1:13" s="8" customFormat="1" ht="12.75" customHeight="1">
      <c r="A19" s="26"/>
      <c r="B19" s="70"/>
      <c r="C19" s="71"/>
      <c r="D19" s="72"/>
      <c r="E19" s="73"/>
      <c r="F19" s="73"/>
      <c r="G19" s="73"/>
      <c r="H19" s="74"/>
      <c r="I19" s="72"/>
      <c r="J19" s="73"/>
      <c r="K19" s="73"/>
      <c r="L19" s="73"/>
      <c r="M19" s="74"/>
    </row>
    <row r="20" spans="1:13" s="8" customFormat="1" ht="12.75">
      <c r="A20" s="27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5.5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495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49</v>
      </c>
      <c r="B9" s="76" t="s">
        <v>496</v>
      </c>
      <c r="C9" s="77" t="s">
        <v>497</v>
      </c>
      <c r="D9" s="78">
        <v>5482583</v>
      </c>
      <c r="E9" s="79">
        <v>5969358</v>
      </c>
      <c r="F9" s="79">
        <v>134153711</v>
      </c>
      <c r="G9" s="79">
        <v>15077000</v>
      </c>
      <c r="H9" s="80">
        <v>160682652</v>
      </c>
      <c r="I9" s="78">
        <v>11960058</v>
      </c>
      <c r="J9" s="79">
        <v>13062345</v>
      </c>
      <c r="K9" s="79">
        <v>82383065</v>
      </c>
      <c r="L9" s="79">
        <v>24856000</v>
      </c>
      <c r="M9" s="81">
        <v>132261468</v>
      </c>
    </row>
    <row r="10" spans="1:13" ht="12.75">
      <c r="A10" s="51" t="s">
        <v>49</v>
      </c>
      <c r="B10" s="76" t="s">
        <v>498</v>
      </c>
      <c r="C10" s="77" t="s">
        <v>499</v>
      </c>
      <c r="D10" s="78">
        <v>56319475</v>
      </c>
      <c r="E10" s="79">
        <v>119771226</v>
      </c>
      <c r="F10" s="79">
        <v>22693569</v>
      </c>
      <c r="G10" s="79">
        <v>3344000</v>
      </c>
      <c r="H10" s="80">
        <v>202128270</v>
      </c>
      <c r="I10" s="78">
        <v>82012563</v>
      </c>
      <c r="J10" s="79">
        <v>187856841</v>
      </c>
      <c r="K10" s="79">
        <v>36033220</v>
      </c>
      <c r="L10" s="79">
        <v>420000</v>
      </c>
      <c r="M10" s="81">
        <v>306322624</v>
      </c>
    </row>
    <row r="11" spans="1:13" ht="12.75">
      <c r="A11" s="51" t="s">
        <v>49</v>
      </c>
      <c r="B11" s="76" t="s">
        <v>500</v>
      </c>
      <c r="C11" s="77" t="s">
        <v>501</v>
      </c>
      <c r="D11" s="78">
        <v>103763548</v>
      </c>
      <c r="E11" s="79">
        <v>690480721</v>
      </c>
      <c r="F11" s="79">
        <v>-42512389</v>
      </c>
      <c r="G11" s="79">
        <v>147014000</v>
      </c>
      <c r="H11" s="80">
        <v>898745880</v>
      </c>
      <c r="I11" s="78">
        <v>95656212</v>
      </c>
      <c r="J11" s="79">
        <v>780995136</v>
      </c>
      <c r="K11" s="79">
        <v>-69600011</v>
      </c>
      <c r="L11" s="79">
        <v>210346000</v>
      </c>
      <c r="M11" s="81">
        <v>1017397337</v>
      </c>
    </row>
    <row r="12" spans="1:13" ht="12.75">
      <c r="A12" s="51" t="s">
        <v>49</v>
      </c>
      <c r="B12" s="76" t="s">
        <v>502</v>
      </c>
      <c r="C12" s="77" t="s">
        <v>503</v>
      </c>
      <c r="D12" s="78">
        <v>1221006</v>
      </c>
      <c r="E12" s="79">
        <v>16238618</v>
      </c>
      <c r="F12" s="79">
        <v>55849171</v>
      </c>
      <c r="G12" s="79">
        <v>0</v>
      </c>
      <c r="H12" s="80">
        <v>73308795</v>
      </c>
      <c r="I12" s="78">
        <v>1959128</v>
      </c>
      <c r="J12" s="79">
        <v>9760819</v>
      </c>
      <c r="K12" s="79">
        <v>47684124</v>
      </c>
      <c r="L12" s="79">
        <v>1095000</v>
      </c>
      <c r="M12" s="81">
        <v>60499071</v>
      </c>
    </row>
    <row r="13" spans="1:13" ht="12.75">
      <c r="A13" s="51" t="s">
        <v>49</v>
      </c>
      <c r="B13" s="76" t="s">
        <v>504</v>
      </c>
      <c r="C13" s="77" t="s">
        <v>505</v>
      </c>
      <c r="D13" s="78">
        <v>34158632</v>
      </c>
      <c r="E13" s="79">
        <v>53617408</v>
      </c>
      <c r="F13" s="79">
        <v>115555031</v>
      </c>
      <c r="G13" s="79">
        <v>28573000</v>
      </c>
      <c r="H13" s="80">
        <v>231904071</v>
      </c>
      <c r="I13" s="78">
        <v>35268312</v>
      </c>
      <c r="J13" s="79">
        <v>47678699</v>
      </c>
      <c r="K13" s="79">
        <v>111144284</v>
      </c>
      <c r="L13" s="79">
        <v>17008000</v>
      </c>
      <c r="M13" s="81">
        <v>211099295</v>
      </c>
    </row>
    <row r="14" spans="1:13" ht="12.75">
      <c r="A14" s="51" t="s">
        <v>64</v>
      </c>
      <c r="B14" s="76" t="s">
        <v>506</v>
      </c>
      <c r="C14" s="77" t="s">
        <v>507</v>
      </c>
      <c r="D14" s="78">
        <v>0</v>
      </c>
      <c r="E14" s="79">
        <v>0</v>
      </c>
      <c r="F14" s="79">
        <v>101992619</v>
      </c>
      <c r="G14" s="79">
        <v>2250000</v>
      </c>
      <c r="H14" s="80">
        <v>104242619</v>
      </c>
      <c r="I14" s="78">
        <v>0</v>
      </c>
      <c r="J14" s="79">
        <v>0</v>
      </c>
      <c r="K14" s="79">
        <v>83698877</v>
      </c>
      <c r="L14" s="79">
        <v>1828000</v>
      </c>
      <c r="M14" s="81">
        <v>85526877</v>
      </c>
    </row>
    <row r="15" spans="1:13" ht="16.5">
      <c r="A15" s="52"/>
      <c r="B15" s="82" t="s">
        <v>508</v>
      </c>
      <c r="C15" s="83"/>
      <c r="D15" s="84">
        <f aca="true" t="shared" si="0" ref="D15:M15">SUM(D9:D14)</f>
        <v>200945244</v>
      </c>
      <c r="E15" s="85">
        <f t="shared" si="0"/>
        <v>886077331</v>
      </c>
      <c r="F15" s="85">
        <f t="shared" si="0"/>
        <v>387731712</v>
      </c>
      <c r="G15" s="85">
        <f t="shared" si="0"/>
        <v>196258000</v>
      </c>
      <c r="H15" s="86">
        <f t="shared" si="0"/>
        <v>1671012287</v>
      </c>
      <c r="I15" s="84">
        <f t="shared" si="0"/>
        <v>226856273</v>
      </c>
      <c r="J15" s="85">
        <f t="shared" si="0"/>
        <v>1039353840</v>
      </c>
      <c r="K15" s="85">
        <f t="shared" si="0"/>
        <v>291343559</v>
      </c>
      <c r="L15" s="85">
        <f t="shared" si="0"/>
        <v>255553000</v>
      </c>
      <c r="M15" s="87">
        <f t="shared" si="0"/>
        <v>1813106672</v>
      </c>
    </row>
    <row r="16" spans="1:13" ht="12.75">
      <c r="A16" s="51" t="s">
        <v>49</v>
      </c>
      <c r="B16" s="76" t="s">
        <v>509</v>
      </c>
      <c r="C16" s="77" t="s">
        <v>510</v>
      </c>
      <c r="D16" s="78">
        <v>0</v>
      </c>
      <c r="E16" s="79">
        <v>46816</v>
      </c>
      <c r="F16" s="79">
        <v>33142412</v>
      </c>
      <c r="G16" s="79">
        <v>1362000</v>
      </c>
      <c r="H16" s="80">
        <v>34551228</v>
      </c>
      <c r="I16" s="78">
        <v>0</v>
      </c>
      <c r="J16" s="79">
        <v>29128</v>
      </c>
      <c r="K16" s="79">
        <v>31571557</v>
      </c>
      <c r="L16" s="79">
        <v>471000</v>
      </c>
      <c r="M16" s="81">
        <v>32071685</v>
      </c>
    </row>
    <row r="17" spans="1:13" ht="12.75">
      <c r="A17" s="51" t="s">
        <v>49</v>
      </c>
      <c r="B17" s="76" t="s">
        <v>511</v>
      </c>
      <c r="C17" s="77" t="s">
        <v>512</v>
      </c>
      <c r="D17" s="78">
        <v>6927753</v>
      </c>
      <c r="E17" s="79">
        <v>23086745</v>
      </c>
      <c r="F17" s="79">
        <v>54369185</v>
      </c>
      <c r="G17" s="79">
        <v>6681000</v>
      </c>
      <c r="H17" s="80">
        <v>91064683</v>
      </c>
      <c r="I17" s="78">
        <v>5360494</v>
      </c>
      <c r="J17" s="79">
        <v>22159955</v>
      </c>
      <c r="K17" s="79">
        <v>38331322</v>
      </c>
      <c r="L17" s="79">
        <v>924000</v>
      </c>
      <c r="M17" s="81">
        <v>66775771</v>
      </c>
    </row>
    <row r="18" spans="1:13" ht="12.75">
      <c r="A18" s="51" t="s">
        <v>49</v>
      </c>
      <c r="B18" s="76" t="s">
        <v>513</v>
      </c>
      <c r="C18" s="77" t="s">
        <v>514</v>
      </c>
      <c r="D18" s="78">
        <v>33174219</v>
      </c>
      <c r="E18" s="79">
        <v>59355957</v>
      </c>
      <c r="F18" s="79">
        <v>-9373469</v>
      </c>
      <c r="G18" s="79">
        <v>5997000</v>
      </c>
      <c r="H18" s="80">
        <v>89153707</v>
      </c>
      <c r="I18" s="78">
        <v>82113677</v>
      </c>
      <c r="J18" s="79">
        <v>57550116</v>
      </c>
      <c r="K18" s="79">
        <v>28088605</v>
      </c>
      <c r="L18" s="79">
        <v>2006000</v>
      </c>
      <c r="M18" s="81">
        <v>169758398</v>
      </c>
    </row>
    <row r="19" spans="1:13" ht="12.75">
      <c r="A19" s="51" t="s">
        <v>49</v>
      </c>
      <c r="B19" s="76" t="s">
        <v>515</v>
      </c>
      <c r="C19" s="77" t="s">
        <v>516</v>
      </c>
      <c r="D19" s="78">
        <v>0</v>
      </c>
      <c r="E19" s="79">
        <v>0</v>
      </c>
      <c r="F19" s="79">
        <v>-615565</v>
      </c>
      <c r="G19" s="79">
        <v>633000</v>
      </c>
      <c r="H19" s="80">
        <v>17435</v>
      </c>
      <c r="I19" s="78">
        <v>0</v>
      </c>
      <c r="J19" s="79">
        <v>0</v>
      </c>
      <c r="K19" s="79">
        <v>-576000</v>
      </c>
      <c r="L19" s="79">
        <v>576000</v>
      </c>
      <c r="M19" s="81">
        <v>0</v>
      </c>
    </row>
    <row r="20" spans="1:13" ht="12.75">
      <c r="A20" s="51" t="s">
        <v>49</v>
      </c>
      <c r="B20" s="76" t="s">
        <v>517</v>
      </c>
      <c r="C20" s="77" t="s">
        <v>518</v>
      </c>
      <c r="D20" s="78">
        <v>10422600</v>
      </c>
      <c r="E20" s="79">
        <v>18578512</v>
      </c>
      <c r="F20" s="79">
        <v>99667504</v>
      </c>
      <c r="G20" s="79">
        <v>300000</v>
      </c>
      <c r="H20" s="80">
        <v>128968616</v>
      </c>
      <c r="I20" s="78">
        <v>3240943</v>
      </c>
      <c r="J20" s="79">
        <v>25287721</v>
      </c>
      <c r="K20" s="79">
        <v>-3918</v>
      </c>
      <c r="L20" s="79">
        <v>300000</v>
      </c>
      <c r="M20" s="81">
        <v>28824746</v>
      </c>
    </row>
    <row r="21" spans="1:13" ht="12.75">
      <c r="A21" s="51" t="s">
        <v>64</v>
      </c>
      <c r="B21" s="76" t="s">
        <v>519</v>
      </c>
      <c r="C21" s="77" t="s">
        <v>520</v>
      </c>
      <c r="D21" s="78">
        <v>0</v>
      </c>
      <c r="E21" s="79">
        <v>0</v>
      </c>
      <c r="F21" s="79">
        <v>-2670778</v>
      </c>
      <c r="G21" s="79">
        <v>2902000</v>
      </c>
      <c r="H21" s="80">
        <v>231222</v>
      </c>
      <c r="I21" s="78">
        <v>0</v>
      </c>
      <c r="J21" s="79">
        <v>229022</v>
      </c>
      <c r="K21" s="79">
        <v>763407367</v>
      </c>
      <c r="L21" s="79">
        <v>1177000</v>
      </c>
      <c r="M21" s="81">
        <v>764813389</v>
      </c>
    </row>
    <row r="22" spans="1:13" ht="16.5">
      <c r="A22" s="52"/>
      <c r="B22" s="82" t="s">
        <v>521</v>
      </c>
      <c r="C22" s="83"/>
      <c r="D22" s="84">
        <f aca="true" t="shared" si="1" ref="D22:M22">SUM(D16:D21)</f>
        <v>50524572</v>
      </c>
      <c r="E22" s="85">
        <f t="shared" si="1"/>
        <v>101068030</v>
      </c>
      <c r="F22" s="85">
        <f t="shared" si="1"/>
        <v>174519289</v>
      </c>
      <c r="G22" s="85">
        <f t="shared" si="1"/>
        <v>17875000</v>
      </c>
      <c r="H22" s="86">
        <f t="shared" si="1"/>
        <v>343986891</v>
      </c>
      <c r="I22" s="84">
        <f t="shared" si="1"/>
        <v>90715114</v>
      </c>
      <c r="J22" s="85">
        <f t="shared" si="1"/>
        <v>105255942</v>
      </c>
      <c r="K22" s="85">
        <f t="shared" si="1"/>
        <v>860818933</v>
      </c>
      <c r="L22" s="85">
        <f t="shared" si="1"/>
        <v>5454000</v>
      </c>
      <c r="M22" s="87">
        <f t="shared" si="1"/>
        <v>1062243989</v>
      </c>
    </row>
    <row r="23" spans="1:13" ht="12.75">
      <c r="A23" s="51" t="s">
        <v>49</v>
      </c>
      <c r="B23" s="76" t="s">
        <v>522</v>
      </c>
      <c r="C23" s="77" t="s">
        <v>523</v>
      </c>
      <c r="D23" s="78">
        <v>9311400</v>
      </c>
      <c r="E23" s="79">
        <v>58205826</v>
      </c>
      <c r="F23" s="79">
        <v>15840804</v>
      </c>
      <c r="G23" s="79">
        <v>462000</v>
      </c>
      <c r="H23" s="80">
        <v>83820030</v>
      </c>
      <c r="I23" s="78">
        <v>5733161</v>
      </c>
      <c r="J23" s="79">
        <v>33291285</v>
      </c>
      <c r="K23" s="79">
        <v>-15713827</v>
      </c>
      <c r="L23" s="79">
        <v>21429000</v>
      </c>
      <c r="M23" s="81">
        <v>44739619</v>
      </c>
    </row>
    <row r="24" spans="1:13" ht="12.75">
      <c r="A24" s="51" t="s">
        <v>49</v>
      </c>
      <c r="B24" s="76" t="s">
        <v>524</v>
      </c>
      <c r="C24" s="77" t="s">
        <v>525</v>
      </c>
      <c r="D24" s="78">
        <v>0</v>
      </c>
      <c r="E24" s="79">
        <v>0</v>
      </c>
      <c r="F24" s="79">
        <v>-9814000</v>
      </c>
      <c r="G24" s="79">
        <v>9814000</v>
      </c>
      <c r="H24" s="80">
        <v>0</v>
      </c>
      <c r="I24" s="78">
        <v>2220786</v>
      </c>
      <c r="J24" s="79">
        <v>13734158</v>
      </c>
      <c r="K24" s="79">
        <v>-1233625</v>
      </c>
      <c r="L24" s="79">
        <v>8615000</v>
      </c>
      <c r="M24" s="81">
        <v>23336319</v>
      </c>
    </row>
    <row r="25" spans="1:13" ht="12.75">
      <c r="A25" s="51" t="s">
        <v>49</v>
      </c>
      <c r="B25" s="76" t="s">
        <v>526</v>
      </c>
      <c r="C25" s="77" t="s">
        <v>527</v>
      </c>
      <c r="D25" s="78">
        <v>17619991</v>
      </c>
      <c r="E25" s="79">
        <v>1339113</v>
      </c>
      <c r="F25" s="79">
        <v>22561776</v>
      </c>
      <c r="G25" s="79">
        <v>1347000</v>
      </c>
      <c r="H25" s="80">
        <v>42867880</v>
      </c>
      <c r="I25" s="78">
        <v>3050127</v>
      </c>
      <c r="J25" s="79">
        <v>425862</v>
      </c>
      <c r="K25" s="79">
        <v>56189968</v>
      </c>
      <c r="L25" s="79">
        <v>385000</v>
      </c>
      <c r="M25" s="81">
        <v>60050957</v>
      </c>
    </row>
    <row r="26" spans="1:13" ht="12.75">
      <c r="A26" s="51" t="s">
        <v>49</v>
      </c>
      <c r="B26" s="76" t="s">
        <v>528</v>
      </c>
      <c r="C26" s="77" t="s">
        <v>529</v>
      </c>
      <c r="D26" s="78">
        <v>6989226</v>
      </c>
      <c r="E26" s="79">
        <v>31022372</v>
      </c>
      <c r="F26" s="79">
        <v>34361085</v>
      </c>
      <c r="G26" s="79">
        <v>303000</v>
      </c>
      <c r="H26" s="80">
        <v>72675683</v>
      </c>
      <c r="I26" s="78">
        <v>6937916</v>
      </c>
      <c r="J26" s="79">
        <v>44419666</v>
      </c>
      <c r="K26" s="79">
        <v>84441843</v>
      </c>
      <c r="L26" s="79">
        <v>2316000</v>
      </c>
      <c r="M26" s="81">
        <v>138115425</v>
      </c>
    </row>
    <row r="27" spans="1:13" ht="12.75">
      <c r="A27" s="51" t="s">
        <v>49</v>
      </c>
      <c r="B27" s="76" t="s">
        <v>530</v>
      </c>
      <c r="C27" s="77" t="s">
        <v>531</v>
      </c>
      <c r="D27" s="78">
        <v>-1</v>
      </c>
      <c r="E27" s="79">
        <v>0</v>
      </c>
      <c r="F27" s="79">
        <v>40342773</v>
      </c>
      <c r="G27" s="79">
        <v>864000</v>
      </c>
      <c r="H27" s="80">
        <v>41206772</v>
      </c>
      <c r="I27" s="78">
        <v>0</v>
      </c>
      <c r="J27" s="79">
        <v>0</v>
      </c>
      <c r="K27" s="79">
        <v>31683141</v>
      </c>
      <c r="L27" s="79">
        <v>753000</v>
      </c>
      <c r="M27" s="81">
        <v>32436141</v>
      </c>
    </row>
    <row r="28" spans="1:13" ht="12.75">
      <c r="A28" s="51" t="s">
        <v>64</v>
      </c>
      <c r="B28" s="76" t="s">
        <v>532</v>
      </c>
      <c r="C28" s="77" t="s">
        <v>533</v>
      </c>
      <c r="D28" s="78">
        <v>0</v>
      </c>
      <c r="E28" s="79">
        <v>0</v>
      </c>
      <c r="F28" s="79">
        <v>-14113023</v>
      </c>
      <c r="G28" s="79">
        <v>117421000</v>
      </c>
      <c r="H28" s="80">
        <v>103307977</v>
      </c>
      <c r="I28" s="78">
        <v>0</v>
      </c>
      <c r="J28" s="79">
        <v>0</v>
      </c>
      <c r="K28" s="79">
        <v>-228925215</v>
      </c>
      <c r="L28" s="79">
        <v>229007000</v>
      </c>
      <c r="M28" s="81">
        <v>81785</v>
      </c>
    </row>
    <row r="29" spans="1:13" ht="16.5">
      <c r="A29" s="52"/>
      <c r="B29" s="82" t="s">
        <v>534</v>
      </c>
      <c r="C29" s="83"/>
      <c r="D29" s="84">
        <f aca="true" t="shared" si="2" ref="D29:M29">SUM(D23:D28)</f>
        <v>33920616</v>
      </c>
      <c r="E29" s="85">
        <f t="shared" si="2"/>
        <v>90567311</v>
      </c>
      <c r="F29" s="85">
        <f t="shared" si="2"/>
        <v>89179415</v>
      </c>
      <c r="G29" s="85">
        <f t="shared" si="2"/>
        <v>130211000</v>
      </c>
      <c r="H29" s="86">
        <f t="shared" si="2"/>
        <v>343878342</v>
      </c>
      <c r="I29" s="84">
        <f t="shared" si="2"/>
        <v>17941990</v>
      </c>
      <c r="J29" s="85">
        <f t="shared" si="2"/>
        <v>91870971</v>
      </c>
      <c r="K29" s="85">
        <f t="shared" si="2"/>
        <v>-73557715</v>
      </c>
      <c r="L29" s="85">
        <f t="shared" si="2"/>
        <v>262505000</v>
      </c>
      <c r="M29" s="87">
        <f t="shared" si="2"/>
        <v>298760246</v>
      </c>
    </row>
    <row r="30" spans="1:13" ht="12.75">
      <c r="A30" s="51" t="s">
        <v>49</v>
      </c>
      <c r="B30" s="76" t="s">
        <v>535</v>
      </c>
      <c r="C30" s="77" t="s">
        <v>536</v>
      </c>
      <c r="D30" s="78">
        <v>95586515</v>
      </c>
      <c r="E30" s="79">
        <v>423465432</v>
      </c>
      <c r="F30" s="79">
        <v>82043563</v>
      </c>
      <c r="G30" s="79">
        <v>46513000</v>
      </c>
      <c r="H30" s="80">
        <v>647608510</v>
      </c>
      <c r="I30" s="78">
        <v>74497066</v>
      </c>
      <c r="J30" s="79">
        <v>400864940</v>
      </c>
      <c r="K30" s="79">
        <v>168053962</v>
      </c>
      <c r="L30" s="79">
        <v>19450000</v>
      </c>
      <c r="M30" s="81">
        <v>662865968</v>
      </c>
    </row>
    <row r="31" spans="1:13" ht="12.75">
      <c r="A31" s="51" t="s">
        <v>49</v>
      </c>
      <c r="B31" s="76" t="s">
        <v>537</v>
      </c>
      <c r="C31" s="77" t="s">
        <v>538</v>
      </c>
      <c r="D31" s="78">
        <v>17027534</v>
      </c>
      <c r="E31" s="79">
        <v>71513660</v>
      </c>
      <c r="F31" s="79">
        <v>58935133</v>
      </c>
      <c r="G31" s="79">
        <v>10342000</v>
      </c>
      <c r="H31" s="80">
        <v>157818327</v>
      </c>
      <c r="I31" s="78">
        <v>11457550</v>
      </c>
      <c r="J31" s="79">
        <v>39314981</v>
      </c>
      <c r="K31" s="79">
        <v>102575922</v>
      </c>
      <c r="L31" s="79">
        <v>300000</v>
      </c>
      <c r="M31" s="81">
        <v>153648453</v>
      </c>
    </row>
    <row r="32" spans="1:13" ht="12.75">
      <c r="A32" s="51" t="s">
        <v>49</v>
      </c>
      <c r="B32" s="76" t="s">
        <v>539</v>
      </c>
      <c r="C32" s="77" t="s">
        <v>540</v>
      </c>
      <c r="D32" s="78">
        <v>51484055</v>
      </c>
      <c r="E32" s="79">
        <v>250068231</v>
      </c>
      <c r="F32" s="79">
        <v>79090241</v>
      </c>
      <c r="G32" s="79">
        <v>9678000</v>
      </c>
      <c r="H32" s="80">
        <v>390320527</v>
      </c>
      <c r="I32" s="78">
        <v>62937373</v>
      </c>
      <c r="J32" s="79">
        <v>289135973</v>
      </c>
      <c r="K32" s="79">
        <v>2551849</v>
      </c>
      <c r="L32" s="79">
        <v>19028000</v>
      </c>
      <c r="M32" s="81">
        <v>373653195</v>
      </c>
    </row>
    <row r="33" spans="1:13" ht="12.75">
      <c r="A33" s="51" t="s">
        <v>64</v>
      </c>
      <c r="B33" s="76" t="s">
        <v>541</v>
      </c>
      <c r="C33" s="77" t="s">
        <v>542</v>
      </c>
      <c r="D33" s="78">
        <v>0</v>
      </c>
      <c r="E33" s="79">
        <v>0</v>
      </c>
      <c r="F33" s="79">
        <v>46545494</v>
      </c>
      <c r="G33" s="79">
        <v>2341000</v>
      </c>
      <c r="H33" s="80">
        <v>48886494</v>
      </c>
      <c r="I33" s="78">
        <v>0</v>
      </c>
      <c r="J33" s="79">
        <v>0</v>
      </c>
      <c r="K33" s="79">
        <v>45952762</v>
      </c>
      <c r="L33" s="79">
        <v>2018000</v>
      </c>
      <c r="M33" s="81">
        <v>47970762</v>
      </c>
    </row>
    <row r="34" spans="1:13" ht="16.5">
      <c r="A34" s="52"/>
      <c r="B34" s="82" t="s">
        <v>543</v>
      </c>
      <c r="C34" s="83"/>
      <c r="D34" s="84">
        <f aca="true" t="shared" si="3" ref="D34:M34">SUM(D30:D33)</f>
        <v>164098104</v>
      </c>
      <c r="E34" s="85">
        <f t="shared" si="3"/>
        <v>745047323</v>
      </c>
      <c r="F34" s="85">
        <f t="shared" si="3"/>
        <v>266614431</v>
      </c>
      <c r="G34" s="85">
        <f t="shared" si="3"/>
        <v>68874000</v>
      </c>
      <c r="H34" s="86">
        <f t="shared" si="3"/>
        <v>1244633858</v>
      </c>
      <c r="I34" s="84">
        <f t="shared" si="3"/>
        <v>148891989</v>
      </c>
      <c r="J34" s="85">
        <f t="shared" si="3"/>
        <v>729315894</v>
      </c>
      <c r="K34" s="85">
        <f t="shared" si="3"/>
        <v>319134495</v>
      </c>
      <c r="L34" s="85">
        <f t="shared" si="3"/>
        <v>40796000</v>
      </c>
      <c r="M34" s="87">
        <f t="shared" si="3"/>
        <v>1238138378</v>
      </c>
    </row>
    <row r="35" spans="1:13" ht="16.5">
      <c r="A35" s="53"/>
      <c r="B35" s="88" t="s">
        <v>544</v>
      </c>
      <c r="C35" s="89"/>
      <c r="D35" s="90">
        <f aca="true" t="shared" si="4" ref="D35:M35">SUM(D9:D14,D16:D21,D23:D28,D30:D33)</f>
        <v>449488536</v>
      </c>
      <c r="E35" s="91">
        <f t="shared" si="4"/>
        <v>1822759995</v>
      </c>
      <c r="F35" s="91">
        <f t="shared" si="4"/>
        <v>918044847</v>
      </c>
      <c r="G35" s="91">
        <f t="shared" si="4"/>
        <v>413218000</v>
      </c>
      <c r="H35" s="92">
        <f t="shared" si="4"/>
        <v>3603511378</v>
      </c>
      <c r="I35" s="90">
        <f t="shared" si="4"/>
        <v>484405366</v>
      </c>
      <c r="J35" s="91">
        <f t="shared" si="4"/>
        <v>1965796647</v>
      </c>
      <c r="K35" s="91">
        <f t="shared" si="4"/>
        <v>1397739272</v>
      </c>
      <c r="L35" s="91">
        <f t="shared" si="4"/>
        <v>564308000</v>
      </c>
      <c r="M35" s="93">
        <f t="shared" si="4"/>
        <v>4412249285</v>
      </c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5.5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545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47</v>
      </c>
      <c r="B9" s="76" t="s">
        <v>32</v>
      </c>
      <c r="C9" s="77" t="s">
        <v>33</v>
      </c>
      <c r="D9" s="78">
        <v>2516154342</v>
      </c>
      <c r="E9" s="79">
        <v>5065960204</v>
      </c>
      <c r="F9" s="79">
        <v>2953470750</v>
      </c>
      <c r="G9" s="79">
        <v>282071000</v>
      </c>
      <c r="H9" s="80">
        <v>10817656296</v>
      </c>
      <c r="I9" s="78">
        <v>2474280850</v>
      </c>
      <c r="J9" s="79">
        <v>5170224925</v>
      </c>
      <c r="K9" s="79">
        <v>2645101524</v>
      </c>
      <c r="L9" s="79">
        <v>757832000</v>
      </c>
      <c r="M9" s="81">
        <v>11047439299</v>
      </c>
    </row>
    <row r="10" spans="1:13" ht="16.5">
      <c r="A10" s="52"/>
      <c r="B10" s="82" t="s">
        <v>48</v>
      </c>
      <c r="C10" s="83"/>
      <c r="D10" s="84">
        <f aca="true" t="shared" si="0" ref="D10:M10">D9</f>
        <v>2516154342</v>
      </c>
      <c r="E10" s="85">
        <f t="shared" si="0"/>
        <v>5065960204</v>
      </c>
      <c r="F10" s="85">
        <f t="shared" si="0"/>
        <v>2953470750</v>
      </c>
      <c r="G10" s="85">
        <f t="shared" si="0"/>
        <v>282071000</v>
      </c>
      <c r="H10" s="86">
        <f t="shared" si="0"/>
        <v>10817656296</v>
      </c>
      <c r="I10" s="84">
        <f t="shared" si="0"/>
        <v>2474280850</v>
      </c>
      <c r="J10" s="85">
        <f t="shared" si="0"/>
        <v>5170224925</v>
      </c>
      <c r="K10" s="85">
        <f t="shared" si="0"/>
        <v>2645101524</v>
      </c>
      <c r="L10" s="85">
        <f t="shared" si="0"/>
        <v>757832000</v>
      </c>
      <c r="M10" s="87">
        <f t="shared" si="0"/>
        <v>11047439299</v>
      </c>
    </row>
    <row r="11" spans="1:13" ht="12.75">
      <c r="A11" s="51" t="s">
        <v>49</v>
      </c>
      <c r="B11" s="76" t="s">
        <v>546</v>
      </c>
      <c r="C11" s="77" t="s">
        <v>547</v>
      </c>
      <c r="D11" s="78">
        <v>10984901</v>
      </c>
      <c r="E11" s="79">
        <v>47718851</v>
      </c>
      <c r="F11" s="79">
        <v>604842</v>
      </c>
      <c r="G11" s="79">
        <v>10582000</v>
      </c>
      <c r="H11" s="80">
        <v>69890594</v>
      </c>
      <c r="I11" s="78">
        <v>10620859</v>
      </c>
      <c r="J11" s="79">
        <v>43711103</v>
      </c>
      <c r="K11" s="79">
        <v>-7810701</v>
      </c>
      <c r="L11" s="79">
        <v>29763000</v>
      </c>
      <c r="M11" s="81">
        <v>76284261</v>
      </c>
    </row>
    <row r="12" spans="1:13" ht="12.75">
      <c r="A12" s="51" t="s">
        <v>49</v>
      </c>
      <c r="B12" s="76" t="s">
        <v>548</v>
      </c>
      <c r="C12" s="77" t="s">
        <v>549</v>
      </c>
      <c r="D12" s="78">
        <v>10567316</v>
      </c>
      <c r="E12" s="79">
        <v>34137004</v>
      </c>
      <c r="F12" s="79">
        <v>18687557</v>
      </c>
      <c r="G12" s="79">
        <v>3590000</v>
      </c>
      <c r="H12" s="80">
        <v>66981877</v>
      </c>
      <c r="I12" s="78">
        <v>9620655</v>
      </c>
      <c r="J12" s="79">
        <v>33796382</v>
      </c>
      <c r="K12" s="79">
        <v>7761677</v>
      </c>
      <c r="L12" s="79">
        <v>15585000</v>
      </c>
      <c r="M12" s="81">
        <v>66763714</v>
      </c>
    </row>
    <row r="13" spans="1:13" ht="12.75">
      <c r="A13" s="51" t="s">
        <v>49</v>
      </c>
      <c r="B13" s="76" t="s">
        <v>550</v>
      </c>
      <c r="C13" s="77" t="s">
        <v>551</v>
      </c>
      <c r="D13" s="78">
        <v>17575865</v>
      </c>
      <c r="E13" s="79">
        <v>54114165</v>
      </c>
      <c r="F13" s="79">
        <v>10427207</v>
      </c>
      <c r="G13" s="79">
        <v>8236000</v>
      </c>
      <c r="H13" s="80">
        <v>90353237</v>
      </c>
      <c r="I13" s="78">
        <v>16054551</v>
      </c>
      <c r="J13" s="79">
        <v>37454097</v>
      </c>
      <c r="K13" s="79">
        <v>21502131</v>
      </c>
      <c r="L13" s="79">
        <v>426000</v>
      </c>
      <c r="M13" s="81">
        <v>75436779</v>
      </c>
    </row>
    <row r="14" spans="1:13" ht="12.75">
      <c r="A14" s="51" t="s">
        <v>49</v>
      </c>
      <c r="B14" s="76" t="s">
        <v>552</v>
      </c>
      <c r="C14" s="77" t="s">
        <v>553</v>
      </c>
      <c r="D14" s="78">
        <v>58366585</v>
      </c>
      <c r="E14" s="79">
        <v>167980251</v>
      </c>
      <c r="F14" s="79">
        <v>47902907</v>
      </c>
      <c r="G14" s="79">
        <v>860000</v>
      </c>
      <c r="H14" s="80">
        <v>275109743</v>
      </c>
      <c r="I14" s="78">
        <v>54652317</v>
      </c>
      <c r="J14" s="79">
        <v>166092893</v>
      </c>
      <c r="K14" s="79">
        <v>63906387</v>
      </c>
      <c r="L14" s="79">
        <v>750000</v>
      </c>
      <c r="M14" s="81">
        <v>285401597</v>
      </c>
    </row>
    <row r="15" spans="1:13" ht="12.75">
      <c r="A15" s="51" t="s">
        <v>49</v>
      </c>
      <c r="B15" s="76" t="s">
        <v>554</v>
      </c>
      <c r="C15" s="77" t="s">
        <v>555</v>
      </c>
      <c r="D15" s="78">
        <v>32333817</v>
      </c>
      <c r="E15" s="79">
        <v>120553278</v>
      </c>
      <c r="F15" s="79">
        <v>40102265</v>
      </c>
      <c r="G15" s="79">
        <v>1560000</v>
      </c>
      <c r="H15" s="80">
        <v>194549360</v>
      </c>
      <c r="I15" s="78">
        <v>29950510</v>
      </c>
      <c r="J15" s="79">
        <v>113722675</v>
      </c>
      <c r="K15" s="79">
        <v>32442377</v>
      </c>
      <c r="L15" s="79">
        <v>1530000</v>
      </c>
      <c r="M15" s="81">
        <v>177645562</v>
      </c>
    </row>
    <row r="16" spans="1:13" ht="12.75">
      <c r="A16" s="51" t="s">
        <v>64</v>
      </c>
      <c r="B16" s="76" t="s">
        <v>556</v>
      </c>
      <c r="C16" s="77" t="s">
        <v>557</v>
      </c>
      <c r="D16" s="78">
        <v>0</v>
      </c>
      <c r="E16" s="79">
        <v>35748771</v>
      </c>
      <c r="F16" s="79">
        <v>77456945</v>
      </c>
      <c r="G16" s="79">
        <v>2934000</v>
      </c>
      <c r="H16" s="80">
        <v>116139716</v>
      </c>
      <c r="I16" s="78">
        <v>0</v>
      </c>
      <c r="J16" s="79">
        <v>34901698</v>
      </c>
      <c r="K16" s="79">
        <v>72874050</v>
      </c>
      <c r="L16" s="79">
        <v>1111000</v>
      </c>
      <c r="M16" s="81">
        <v>108886748</v>
      </c>
    </row>
    <row r="17" spans="1:13" ht="16.5">
      <c r="A17" s="52"/>
      <c r="B17" s="82" t="s">
        <v>558</v>
      </c>
      <c r="C17" s="83"/>
      <c r="D17" s="84">
        <f aca="true" t="shared" si="1" ref="D17:M17">SUM(D11:D16)</f>
        <v>129828484</v>
      </c>
      <c r="E17" s="85">
        <f t="shared" si="1"/>
        <v>460252320</v>
      </c>
      <c r="F17" s="85">
        <f t="shared" si="1"/>
        <v>195181723</v>
      </c>
      <c r="G17" s="85">
        <f t="shared" si="1"/>
        <v>27762000</v>
      </c>
      <c r="H17" s="86">
        <f t="shared" si="1"/>
        <v>813024527</v>
      </c>
      <c r="I17" s="84">
        <f t="shared" si="1"/>
        <v>120898892</v>
      </c>
      <c r="J17" s="85">
        <f t="shared" si="1"/>
        <v>429678848</v>
      </c>
      <c r="K17" s="85">
        <f t="shared" si="1"/>
        <v>190675921</v>
      </c>
      <c r="L17" s="85">
        <f t="shared" si="1"/>
        <v>49165000</v>
      </c>
      <c r="M17" s="87">
        <f t="shared" si="1"/>
        <v>790418661</v>
      </c>
    </row>
    <row r="18" spans="1:13" ht="12.75">
      <c r="A18" s="51" t="s">
        <v>49</v>
      </c>
      <c r="B18" s="76" t="s">
        <v>559</v>
      </c>
      <c r="C18" s="77" t="s">
        <v>560</v>
      </c>
      <c r="D18" s="78">
        <v>12337086</v>
      </c>
      <c r="E18" s="79">
        <v>86243857</v>
      </c>
      <c r="F18" s="79">
        <v>31722180</v>
      </c>
      <c r="G18" s="79">
        <v>1770000</v>
      </c>
      <c r="H18" s="80">
        <v>132073123</v>
      </c>
      <c r="I18" s="78">
        <v>11166154</v>
      </c>
      <c r="J18" s="79">
        <v>88675032</v>
      </c>
      <c r="K18" s="79">
        <v>26595373</v>
      </c>
      <c r="L18" s="79">
        <v>10160000</v>
      </c>
      <c r="M18" s="81">
        <v>136596559</v>
      </c>
    </row>
    <row r="19" spans="1:13" ht="12.75">
      <c r="A19" s="51" t="s">
        <v>49</v>
      </c>
      <c r="B19" s="76" t="s">
        <v>561</v>
      </c>
      <c r="C19" s="77" t="s">
        <v>562</v>
      </c>
      <c r="D19" s="78">
        <v>77339038</v>
      </c>
      <c r="E19" s="79">
        <v>411031023</v>
      </c>
      <c r="F19" s="79">
        <v>37927390</v>
      </c>
      <c r="G19" s="79">
        <v>26649000</v>
      </c>
      <c r="H19" s="80">
        <v>552946451</v>
      </c>
      <c r="I19" s="78">
        <v>75285222</v>
      </c>
      <c r="J19" s="79">
        <v>403727503</v>
      </c>
      <c r="K19" s="79">
        <v>43042500</v>
      </c>
      <c r="L19" s="79">
        <v>40554000</v>
      </c>
      <c r="M19" s="81">
        <v>562609225</v>
      </c>
    </row>
    <row r="20" spans="1:13" ht="12.75">
      <c r="A20" s="51" t="s">
        <v>49</v>
      </c>
      <c r="B20" s="76" t="s">
        <v>563</v>
      </c>
      <c r="C20" s="77" t="s">
        <v>564</v>
      </c>
      <c r="D20" s="78">
        <v>80603277</v>
      </c>
      <c r="E20" s="79">
        <v>230694098</v>
      </c>
      <c r="F20" s="79">
        <v>81784658</v>
      </c>
      <c r="G20" s="79">
        <v>23399000</v>
      </c>
      <c r="H20" s="80">
        <v>416481033</v>
      </c>
      <c r="I20" s="78">
        <v>73912756</v>
      </c>
      <c r="J20" s="79">
        <v>255587289</v>
      </c>
      <c r="K20" s="79">
        <v>-6923311</v>
      </c>
      <c r="L20" s="79">
        <v>45806000</v>
      </c>
      <c r="M20" s="81">
        <v>368382734</v>
      </c>
    </row>
    <row r="21" spans="1:13" ht="12.75">
      <c r="A21" s="51" t="s">
        <v>49</v>
      </c>
      <c r="B21" s="76" t="s">
        <v>565</v>
      </c>
      <c r="C21" s="77" t="s">
        <v>566</v>
      </c>
      <c r="D21" s="78">
        <v>31476496</v>
      </c>
      <c r="E21" s="79">
        <v>161281709</v>
      </c>
      <c r="F21" s="79">
        <v>66965229</v>
      </c>
      <c r="G21" s="79">
        <v>4923000</v>
      </c>
      <c r="H21" s="80">
        <v>264646434</v>
      </c>
      <c r="I21" s="78">
        <v>29228278</v>
      </c>
      <c r="J21" s="79">
        <v>157023380</v>
      </c>
      <c r="K21" s="79">
        <v>106219725</v>
      </c>
      <c r="L21" s="79">
        <v>3411000</v>
      </c>
      <c r="M21" s="81">
        <v>295882383</v>
      </c>
    </row>
    <row r="22" spans="1:13" ht="12.75">
      <c r="A22" s="51" t="s">
        <v>49</v>
      </c>
      <c r="B22" s="76" t="s">
        <v>567</v>
      </c>
      <c r="C22" s="77" t="s">
        <v>568</v>
      </c>
      <c r="D22" s="78">
        <v>-148195</v>
      </c>
      <c r="E22" s="79">
        <v>158701585</v>
      </c>
      <c r="F22" s="79">
        <v>10040573</v>
      </c>
      <c r="G22" s="79">
        <v>21700000</v>
      </c>
      <c r="H22" s="80">
        <v>190293963</v>
      </c>
      <c r="I22" s="78">
        <v>-11514</v>
      </c>
      <c r="J22" s="79">
        <v>148121850</v>
      </c>
      <c r="K22" s="79">
        <v>32897503</v>
      </c>
      <c r="L22" s="79">
        <v>3609000</v>
      </c>
      <c r="M22" s="81">
        <v>184616839</v>
      </c>
    </row>
    <row r="23" spans="1:13" ht="12.75">
      <c r="A23" s="51" t="s">
        <v>64</v>
      </c>
      <c r="B23" s="76" t="s">
        <v>569</v>
      </c>
      <c r="C23" s="77" t="s">
        <v>570</v>
      </c>
      <c r="D23" s="78">
        <v>0</v>
      </c>
      <c r="E23" s="79">
        <v>0</v>
      </c>
      <c r="F23" s="79">
        <v>114846434</v>
      </c>
      <c r="G23" s="79">
        <v>3162000</v>
      </c>
      <c r="H23" s="80">
        <v>118008434</v>
      </c>
      <c r="I23" s="78">
        <v>0</v>
      </c>
      <c r="J23" s="79">
        <v>0</v>
      </c>
      <c r="K23" s="79">
        <v>122633952</v>
      </c>
      <c r="L23" s="79">
        <v>1328000</v>
      </c>
      <c r="M23" s="81">
        <v>123961952</v>
      </c>
    </row>
    <row r="24" spans="1:13" ht="16.5">
      <c r="A24" s="52"/>
      <c r="B24" s="82" t="s">
        <v>571</v>
      </c>
      <c r="C24" s="83"/>
      <c r="D24" s="84">
        <f aca="true" t="shared" si="2" ref="D24:M24">SUM(D18:D23)</f>
        <v>201607702</v>
      </c>
      <c r="E24" s="85">
        <f t="shared" si="2"/>
        <v>1047952272</v>
      </c>
      <c r="F24" s="85">
        <f t="shared" si="2"/>
        <v>343286464</v>
      </c>
      <c r="G24" s="85">
        <f t="shared" si="2"/>
        <v>81603000</v>
      </c>
      <c r="H24" s="86">
        <f t="shared" si="2"/>
        <v>1674449438</v>
      </c>
      <c r="I24" s="84">
        <f t="shared" si="2"/>
        <v>189580896</v>
      </c>
      <c r="J24" s="85">
        <f t="shared" si="2"/>
        <v>1053135054</v>
      </c>
      <c r="K24" s="85">
        <f t="shared" si="2"/>
        <v>324465742</v>
      </c>
      <c r="L24" s="85">
        <f t="shared" si="2"/>
        <v>104868000</v>
      </c>
      <c r="M24" s="87">
        <f t="shared" si="2"/>
        <v>1672049692</v>
      </c>
    </row>
    <row r="25" spans="1:13" ht="12.75">
      <c r="A25" s="51" t="s">
        <v>49</v>
      </c>
      <c r="B25" s="76" t="s">
        <v>572</v>
      </c>
      <c r="C25" s="77" t="s">
        <v>573</v>
      </c>
      <c r="D25" s="78">
        <v>21972591</v>
      </c>
      <c r="E25" s="79">
        <v>63011818</v>
      </c>
      <c r="F25" s="79">
        <v>9975179</v>
      </c>
      <c r="G25" s="79">
        <v>8179000</v>
      </c>
      <c r="H25" s="80">
        <v>103138588</v>
      </c>
      <c r="I25" s="78">
        <v>19551557</v>
      </c>
      <c r="J25" s="79">
        <v>62553941</v>
      </c>
      <c r="K25" s="79">
        <v>16072895</v>
      </c>
      <c r="L25" s="79">
        <v>556000</v>
      </c>
      <c r="M25" s="81">
        <v>98734393</v>
      </c>
    </row>
    <row r="26" spans="1:13" ht="12.75">
      <c r="A26" s="51" t="s">
        <v>49</v>
      </c>
      <c r="B26" s="76" t="s">
        <v>574</v>
      </c>
      <c r="C26" s="77" t="s">
        <v>575</v>
      </c>
      <c r="D26" s="78">
        <v>64704583</v>
      </c>
      <c r="E26" s="79">
        <v>190310529</v>
      </c>
      <c r="F26" s="79">
        <v>72134135</v>
      </c>
      <c r="G26" s="79">
        <v>750000</v>
      </c>
      <c r="H26" s="80">
        <v>327899247</v>
      </c>
      <c r="I26" s="78">
        <v>59880023</v>
      </c>
      <c r="J26" s="79">
        <v>182725156</v>
      </c>
      <c r="K26" s="79">
        <v>125247979</v>
      </c>
      <c r="L26" s="79">
        <v>790000</v>
      </c>
      <c r="M26" s="81">
        <v>368643158</v>
      </c>
    </row>
    <row r="27" spans="1:13" ht="12.75">
      <c r="A27" s="51" t="s">
        <v>49</v>
      </c>
      <c r="B27" s="76" t="s">
        <v>576</v>
      </c>
      <c r="C27" s="77" t="s">
        <v>577</v>
      </c>
      <c r="D27" s="78">
        <v>13075151</v>
      </c>
      <c r="E27" s="79">
        <v>46067113</v>
      </c>
      <c r="F27" s="79">
        <v>10405757</v>
      </c>
      <c r="G27" s="79">
        <v>8307000</v>
      </c>
      <c r="H27" s="80">
        <v>77855021</v>
      </c>
      <c r="I27" s="78">
        <v>11662176</v>
      </c>
      <c r="J27" s="79">
        <v>47616718</v>
      </c>
      <c r="K27" s="79">
        <v>16578938</v>
      </c>
      <c r="L27" s="79">
        <v>1522000</v>
      </c>
      <c r="M27" s="81">
        <v>77379832</v>
      </c>
    </row>
    <row r="28" spans="1:13" ht="12.75">
      <c r="A28" s="51" t="s">
        <v>49</v>
      </c>
      <c r="B28" s="76" t="s">
        <v>578</v>
      </c>
      <c r="C28" s="77" t="s">
        <v>579</v>
      </c>
      <c r="D28" s="78">
        <v>9997526</v>
      </c>
      <c r="E28" s="79">
        <v>34152113</v>
      </c>
      <c r="F28" s="79">
        <v>4228339</v>
      </c>
      <c r="G28" s="79">
        <v>12038000</v>
      </c>
      <c r="H28" s="80">
        <v>60415978</v>
      </c>
      <c r="I28" s="78">
        <v>9373213</v>
      </c>
      <c r="J28" s="79">
        <v>32487940</v>
      </c>
      <c r="K28" s="79">
        <v>22519911</v>
      </c>
      <c r="L28" s="79">
        <v>481000</v>
      </c>
      <c r="M28" s="81">
        <v>64862064</v>
      </c>
    </row>
    <row r="29" spans="1:13" ht="12.75">
      <c r="A29" s="51" t="s">
        <v>64</v>
      </c>
      <c r="B29" s="76" t="s">
        <v>580</v>
      </c>
      <c r="C29" s="77" t="s">
        <v>581</v>
      </c>
      <c r="D29" s="78">
        <v>0</v>
      </c>
      <c r="E29" s="79">
        <v>3134521</v>
      </c>
      <c r="F29" s="79">
        <v>64657825</v>
      </c>
      <c r="G29" s="79">
        <v>3026000</v>
      </c>
      <c r="H29" s="80">
        <v>70818346</v>
      </c>
      <c r="I29" s="78">
        <v>0</v>
      </c>
      <c r="J29" s="79">
        <v>3001191</v>
      </c>
      <c r="K29" s="79">
        <v>49622046</v>
      </c>
      <c r="L29" s="79">
        <v>1214000</v>
      </c>
      <c r="M29" s="81">
        <v>53837237</v>
      </c>
    </row>
    <row r="30" spans="1:13" ht="16.5">
      <c r="A30" s="52"/>
      <c r="B30" s="82" t="s">
        <v>582</v>
      </c>
      <c r="C30" s="83"/>
      <c r="D30" s="84">
        <f aca="true" t="shared" si="3" ref="D30:M30">SUM(D25:D29)</f>
        <v>109749851</v>
      </c>
      <c r="E30" s="85">
        <f t="shared" si="3"/>
        <v>336676094</v>
      </c>
      <c r="F30" s="85">
        <f t="shared" si="3"/>
        <v>161401235</v>
      </c>
      <c r="G30" s="85">
        <f t="shared" si="3"/>
        <v>32300000</v>
      </c>
      <c r="H30" s="86">
        <f t="shared" si="3"/>
        <v>640127180</v>
      </c>
      <c r="I30" s="84">
        <f t="shared" si="3"/>
        <v>100466969</v>
      </c>
      <c r="J30" s="85">
        <f t="shared" si="3"/>
        <v>328384946</v>
      </c>
      <c r="K30" s="85">
        <f t="shared" si="3"/>
        <v>230041769</v>
      </c>
      <c r="L30" s="85">
        <f t="shared" si="3"/>
        <v>4563000</v>
      </c>
      <c r="M30" s="87">
        <f t="shared" si="3"/>
        <v>663456684</v>
      </c>
    </row>
    <row r="31" spans="1:13" ht="12.75">
      <c r="A31" s="51" t="s">
        <v>49</v>
      </c>
      <c r="B31" s="76" t="s">
        <v>583</v>
      </c>
      <c r="C31" s="77" t="s">
        <v>584</v>
      </c>
      <c r="D31" s="78">
        <v>3669429</v>
      </c>
      <c r="E31" s="79">
        <v>22955263</v>
      </c>
      <c r="F31" s="79">
        <v>5530482</v>
      </c>
      <c r="G31" s="79">
        <v>5878000</v>
      </c>
      <c r="H31" s="80">
        <v>38033174</v>
      </c>
      <c r="I31" s="78">
        <v>2182022</v>
      </c>
      <c r="J31" s="79">
        <v>20572045</v>
      </c>
      <c r="K31" s="79">
        <v>4168757</v>
      </c>
      <c r="L31" s="79">
        <v>5655000</v>
      </c>
      <c r="M31" s="81">
        <v>32577824</v>
      </c>
    </row>
    <row r="32" spans="1:13" ht="12.75">
      <c r="A32" s="51" t="s">
        <v>49</v>
      </c>
      <c r="B32" s="76" t="s">
        <v>585</v>
      </c>
      <c r="C32" s="77" t="s">
        <v>586</v>
      </c>
      <c r="D32" s="78">
        <v>-371399</v>
      </c>
      <c r="E32" s="79">
        <v>67620287</v>
      </c>
      <c r="F32" s="79">
        <v>29807096</v>
      </c>
      <c r="G32" s="79">
        <v>3468000</v>
      </c>
      <c r="H32" s="80">
        <v>100523984</v>
      </c>
      <c r="I32" s="78">
        <v>-326696</v>
      </c>
      <c r="J32" s="79">
        <v>61806986</v>
      </c>
      <c r="K32" s="79">
        <v>39023317</v>
      </c>
      <c r="L32" s="79">
        <v>2520000</v>
      </c>
      <c r="M32" s="81">
        <v>103023607</v>
      </c>
    </row>
    <row r="33" spans="1:13" ht="12.75">
      <c r="A33" s="51" t="s">
        <v>49</v>
      </c>
      <c r="B33" s="76" t="s">
        <v>587</v>
      </c>
      <c r="C33" s="77" t="s">
        <v>588</v>
      </c>
      <c r="D33" s="78">
        <v>38546580</v>
      </c>
      <c r="E33" s="79">
        <v>201829587</v>
      </c>
      <c r="F33" s="79">
        <v>104354254</v>
      </c>
      <c r="G33" s="79">
        <v>3904000</v>
      </c>
      <c r="H33" s="80">
        <v>348634421</v>
      </c>
      <c r="I33" s="78">
        <v>35165883</v>
      </c>
      <c r="J33" s="79">
        <v>190963603</v>
      </c>
      <c r="K33" s="79">
        <v>57404081</v>
      </c>
      <c r="L33" s="79">
        <v>838000</v>
      </c>
      <c r="M33" s="81">
        <v>284371567</v>
      </c>
    </row>
    <row r="34" spans="1:13" ht="12.75">
      <c r="A34" s="51" t="s">
        <v>49</v>
      </c>
      <c r="B34" s="76" t="s">
        <v>589</v>
      </c>
      <c r="C34" s="77" t="s">
        <v>590</v>
      </c>
      <c r="D34" s="78">
        <v>75439497</v>
      </c>
      <c r="E34" s="79">
        <v>268993289</v>
      </c>
      <c r="F34" s="79">
        <v>-37004542</v>
      </c>
      <c r="G34" s="79">
        <v>78212000</v>
      </c>
      <c r="H34" s="80">
        <v>385640244</v>
      </c>
      <c r="I34" s="78">
        <v>71006871</v>
      </c>
      <c r="J34" s="79">
        <v>252296419</v>
      </c>
      <c r="K34" s="79">
        <v>26623741</v>
      </c>
      <c r="L34" s="79">
        <v>179584000</v>
      </c>
      <c r="M34" s="81">
        <v>529511031</v>
      </c>
    </row>
    <row r="35" spans="1:13" ht="12.75">
      <c r="A35" s="51" t="s">
        <v>49</v>
      </c>
      <c r="B35" s="76" t="s">
        <v>591</v>
      </c>
      <c r="C35" s="77" t="s">
        <v>592</v>
      </c>
      <c r="D35" s="78">
        <v>-33735</v>
      </c>
      <c r="E35" s="79">
        <v>85564836</v>
      </c>
      <c r="F35" s="79">
        <v>27094551</v>
      </c>
      <c r="G35" s="79">
        <v>10673000</v>
      </c>
      <c r="H35" s="80">
        <v>123298652</v>
      </c>
      <c r="I35" s="78">
        <v>250048</v>
      </c>
      <c r="J35" s="79">
        <v>72267953</v>
      </c>
      <c r="K35" s="79">
        <v>4610640</v>
      </c>
      <c r="L35" s="79">
        <v>27296000</v>
      </c>
      <c r="M35" s="81">
        <v>104424641</v>
      </c>
    </row>
    <row r="36" spans="1:13" ht="12.75">
      <c r="A36" s="51" t="s">
        <v>49</v>
      </c>
      <c r="B36" s="76" t="s">
        <v>593</v>
      </c>
      <c r="C36" s="77" t="s">
        <v>594</v>
      </c>
      <c r="D36" s="78">
        <v>33741004</v>
      </c>
      <c r="E36" s="79">
        <v>93458194</v>
      </c>
      <c r="F36" s="79">
        <v>25557227</v>
      </c>
      <c r="G36" s="79">
        <v>1629000</v>
      </c>
      <c r="H36" s="80">
        <v>154385425</v>
      </c>
      <c r="I36" s="78">
        <v>30886622</v>
      </c>
      <c r="J36" s="79">
        <v>89989248</v>
      </c>
      <c r="K36" s="79">
        <v>25006631</v>
      </c>
      <c r="L36" s="79">
        <v>7934000</v>
      </c>
      <c r="M36" s="81">
        <v>153816501</v>
      </c>
    </row>
    <row r="37" spans="1:13" ht="12.75">
      <c r="A37" s="51" t="s">
        <v>49</v>
      </c>
      <c r="B37" s="76" t="s">
        <v>595</v>
      </c>
      <c r="C37" s="77" t="s">
        <v>596</v>
      </c>
      <c r="D37" s="78">
        <v>-2107618</v>
      </c>
      <c r="E37" s="79">
        <v>81964599</v>
      </c>
      <c r="F37" s="79">
        <v>45555830</v>
      </c>
      <c r="G37" s="79">
        <v>7721000</v>
      </c>
      <c r="H37" s="80">
        <v>133133811</v>
      </c>
      <c r="I37" s="78">
        <v>299955</v>
      </c>
      <c r="J37" s="79">
        <v>90098010</v>
      </c>
      <c r="K37" s="79">
        <v>67623106</v>
      </c>
      <c r="L37" s="79">
        <v>15122000</v>
      </c>
      <c r="M37" s="81">
        <v>173143071</v>
      </c>
    </row>
    <row r="38" spans="1:13" ht="12.75">
      <c r="A38" s="51" t="s">
        <v>64</v>
      </c>
      <c r="B38" s="76" t="s">
        <v>597</v>
      </c>
      <c r="C38" s="77" t="s">
        <v>598</v>
      </c>
      <c r="D38" s="78">
        <v>0</v>
      </c>
      <c r="E38" s="79">
        <v>0</v>
      </c>
      <c r="F38" s="79">
        <v>105303328</v>
      </c>
      <c r="G38" s="79">
        <v>3067000</v>
      </c>
      <c r="H38" s="80">
        <v>108370328</v>
      </c>
      <c r="I38" s="78">
        <v>0</v>
      </c>
      <c r="J38" s="79">
        <v>0</v>
      </c>
      <c r="K38" s="79">
        <v>92180157</v>
      </c>
      <c r="L38" s="79">
        <v>1258000</v>
      </c>
      <c r="M38" s="81">
        <v>93438157</v>
      </c>
    </row>
    <row r="39" spans="1:13" ht="16.5">
      <c r="A39" s="52"/>
      <c r="B39" s="82" t="s">
        <v>599</v>
      </c>
      <c r="C39" s="83"/>
      <c r="D39" s="84">
        <f aca="true" t="shared" si="4" ref="D39:M39">SUM(D31:D38)</f>
        <v>148883758</v>
      </c>
      <c r="E39" s="85">
        <f t="shared" si="4"/>
        <v>822386055</v>
      </c>
      <c r="F39" s="85">
        <f t="shared" si="4"/>
        <v>306198226</v>
      </c>
      <c r="G39" s="85">
        <f t="shared" si="4"/>
        <v>114552000</v>
      </c>
      <c r="H39" s="86">
        <f t="shared" si="4"/>
        <v>1392020039</v>
      </c>
      <c r="I39" s="84">
        <f t="shared" si="4"/>
        <v>139464705</v>
      </c>
      <c r="J39" s="85">
        <f t="shared" si="4"/>
        <v>777994264</v>
      </c>
      <c r="K39" s="85">
        <f t="shared" si="4"/>
        <v>316640430</v>
      </c>
      <c r="L39" s="85">
        <f t="shared" si="4"/>
        <v>240207000</v>
      </c>
      <c r="M39" s="87">
        <f t="shared" si="4"/>
        <v>1474306399</v>
      </c>
    </row>
    <row r="40" spans="1:13" ht="12.75">
      <c r="A40" s="51" t="s">
        <v>49</v>
      </c>
      <c r="B40" s="76" t="s">
        <v>600</v>
      </c>
      <c r="C40" s="77" t="s">
        <v>601</v>
      </c>
      <c r="D40" s="78">
        <v>21115</v>
      </c>
      <c r="E40" s="79">
        <v>6468292</v>
      </c>
      <c r="F40" s="79">
        <v>-1610874</v>
      </c>
      <c r="G40" s="79">
        <v>11472000</v>
      </c>
      <c r="H40" s="80">
        <v>16350533</v>
      </c>
      <c r="I40" s="78">
        <v>11878</v>
      </c>
      <c r="J40" s="79">
        <v>5653557</v>
      </c>
      <c r="K40" s="79">
        <v>10146181</v>
      </c>
      <c r="L40" s="79">
        <v>928000</v>
      </c>
      <c r="M40" s="81">
        <v>16739616</v>
      </c>
    </row>
    <row r="41" spans="1:13" ht="12.75">
      <c r="A41" s="51" t="s">
        <v>49</v>
      </c>
      <c r="B41" s="76" t="s">
        <v>602</v>
      </c>
      <c r="C41" s="77" t="s">
        <v>603</v>
      </c>
      <c r="D41" s="78">
        <v>753604</v>
      </c>
      <c r="E41" s="79">
        <v>7318411</v>
      </c>
      <c r="F41" s="79">
        <v>12973746</v>
      </c>
      <c r="G41" s="79">
        <v>774000</v>
      </c>
      <c r="H41" s="80">
        <v>21819761</v>
      </c>
      <c r="I41" s="78">
        <v>598621</v>
      </c>
      <c r="J41" s="79">
        <v>6315862</v>
      </c>
      <c r="K41" s="79">
        <v>10367865</v>
      </c>
      <c r="L41" s="79">
        <v>885000</v>
      </c>
      <c r="M41" s="81">
        <v>18167348</v>
      </c>
    </row>
    <row r="42" spans="1:13" ht="12.75">
      <c r="A42" s="51" t="s">
        <v>49</v>
      </c>
      <c r="B42" s="76" t="s">
        <v>604</v>
      </c>
      <c r="C42" s="77" t="s">
        <v>605</v>
      </c>
      <c r="D42" s="78">
        <v>7080524</v>
      </c>
      <c r="E42" s="79">
        <v>48415231</v>
      </c>
      <c r="F42" s="79">
        <v>23667429</v>
      </c>
      <c r="G42" s="79">
        <v>557000</v>
      </c>
      <c r="H42" s="80">
        <v>79720184</v>
      </c>
      <c r="I42" s="78">
        <v>11292358</v>
      </c>
      <c r="J42" s="79">
        <v>37760777</v>
      </c>
      <c r="K42" s="79">
        <v>19756555</v>
      </c>
      <c r="L42" s="79">
        <v>2577000</v>
      </c>
      <c r="M42" s="81">
        <v>71386690</v>
      </c>
    </row>
    <row r="43" spans="1:13" ht="12.75">
      <c r="A43" s="51" t="s">
        <v>64</v>
      </c>
      <c r="B43" s="76" t="s">
        <v>606</v>
      </c>
      <c r="C43" s="77" t="s">
        <v>607</v>
      </c>
      <c r="D43" s="78">
        <v>0</v>
      </c>
      <c r="E43" s="79">
        <v>0</v>
      </c>
      <c r="F43" s="79">
        <v>14423424</v>
      </c>
      <c r="G43" s="79">
        <v>2326000</v>
      </c>
      <c r="H43" s="80">
        <v>16749424</v>
      </c>
      <c r="I43" s="78">
        <v>0</v>
      </c>
      <c r="J43" s="79">
        <v>0</v>
      </c>
      <c r="K43" s="79">
        <v>21262938</v>
      </c>
      <c r="L43" s="79">
        <v>978000</v>
      </c>
      <c r="M43" s="81">
        <v>22240938</v>
      </c>
    </row>
    <row r="44" spans="1:13" ht="16.5">
      <c r="A44" s="52"/>
      <c r="B44" s="82" t="s">
        <v>608</v>
      </c>
      <c r="C44" s="83"/>
      <c r="D44" s="84">
        <f aca="true" t="shared" si="5" ref="D44:M44">SUM(D40:D43)</f>
        <v>7855243</v>
      </c>
      <c r="E44" s="85">
        <f t="shared" si="5"/>
        <v>62201934</v>
      </c>
      <c r="F44" s="85">
        <f t="shared" si="5"/>
        <v>49453725</v>
      </c>
      <c r="G44" s="85">
        <f t="shared" si="5"/>
        <v>15129000</v>
      </c>
      <c r="H44" s="86">
        <f t="shared" si="5"/>
        <v>134639902</v>
      </c>
      <c r="I44" s="84">
        <f t="shared" si="5"/>
        <v>11902857</v>
      </c>
      <c r="J44" s="85">
        <f t="shared" si="5"/>
        <v>49730196</v>
      </c>
      <c r="K44" s="85">
        <f t="shared" si="5"/>
        <v>61533539</v>
      </c>
      <c r="L44" s="85">
        <f t="shared" si="5"/>
        <v>5368000</v>
      </c>
      <c r="M44" s="87">
        <f t="shared" si="5"/>
        <v>128534592</v>
      </c>
    </row>
    <row r="45" spans="1:13" ht="16.5">
      <c r="A45" s="53"/>
      <c r="B45" s="88" t="s">
        <v>609</v>
      </c>
      <c r="C45" s="89"/>
      <c r="D45" s="90">
        <f aca="true" t="shared" si="6" ref="D45:M45">SUM(D9,D11:D16,D18:D23,D25:D29,D31:D38,D40:D43)</f>
        <v>3114079380</v>
      </c>
      <c r="E45" s="91">
        <f t="shared" si="6"/>
        <v>7795428879</v>
      </c>
      <c r="F45" s="91">
        <f t="shared" si="6"/>
        <v>4008992123</v>
      </c>
      <c r="G45" s="91">
        <f t="shared" si="6"/>
        <v>553417000</v>
      </c>
      <c r="H45" s="92">
        <f t="shared" si="6"/>
        <v>15471917382</v>
      </c>
      <c r="I45" s="90">
        <f t="shared" si="6"/>
        <v>3036595169</v>
      </c>
      <c r="J45" s="91">
        <f t="shared" si="6"/>
        <v>7809148233</v>
      </c>
      <c r="K45" s="91">
        <f t="shared" si="6"/>
        <v>3768458925</v>
      </c>
      <c r="L45" s="91">
        <f t="shared" si="6"/>
        <v>1162003000</v>
      </c>
      <c r="M45" s="93">
        <f t="shared" si="6"/>
        <v>15776205327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7" ht="15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2"/>
      <c r="O2" s="2"/>
      <c r="P2" s="2"/>
      <c r="Q2" s="2"/>
    </row>
    <row r="3" spans="1:13" ht="16.5" customHeight="1">
      <c r="A3" s="5"/>
      <c r="B3" s="6"/>
      <c r="C3" s="7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s="8" customFormat="1" ht="81.75" customHeight="1">
      <c r="A5" s="12"/>
      <c r="B5" s="13" t="s">
        <v>3</v>
      </c>
      <c r="C5" s="14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5" t="s">
        <v>30</v>
      </c>
      <c r="C9" s="56" t="s">
        <v>31</v>
      </c>
      <c r="D9" s="57">
        <v>364001947</v>
      </c>
      <c r="E9" s="58">
        <v>927889248</v>
      </c>
      <c r="F9" s="58">
        <v>586347094</v>
      </c>
      <c r="G9" s="58">
        <v>8555000</v>
      </c>
      <c r="H9" s="59">
        <v>1886793289</v>
      </c>
      <c r="I9" s="60">
        <v>334259014</v>
      </c>
      <c r="J9" s="61">
        <v>696415351</v>
      </c>
      <c r="K9" s="58">
        <v>445868184</v>
      </c>
      <c r="L9" s="61">
        <v>140942000</v>
      </c>
      <c r="M9" s="95">
        <v>1617484549</v>
      </c>
    </row>
    <row r="10" spans="1:13" s="8" customFormat="1" ht="12.75">
      <c r="A10" s="24"/>
      <c r="B10" s="55" t="s">
        <v>32</v>
      </c>
      <c r="C10" s="56" t="s">
        <v>33</v>
      </c>
      <c r="D10" s="57">
        <v>2516154342</v>
      </c>
      <c r="E10" s="58">
        <v>5065960204</v>
      </c>
      <c r="F10" s="58">
        <v>2953470750</v>
      </c>
      <c r="G10" s="58">
        <v>282071000</v>
      </c>
      <c r="H10" s="59">
        <v>10817656296</v>
      </c>
      <c r="I10" s="60">
        <v>2474280850</v>
      </c>
      <c r="J10" s="61">
        <v>5170224925</v>
      </c>
      <c r="K10" s="58">
        <v>2645101524</v>
      </c>
      <c r="L10" s="61">
        <v>757832000</v>
      </c>
      <c r="M10" s="95">
        <v>11047439299</v>
      </c>
    </row>
    <row r="11" spans="1:13" s="8" customFormat="1" ht="12.75">
      <c r="A11" s="24"/>
      <c r="B11" s="55" t="s">
        <v>34</v>
      </c>
      <c r="C11" s="56" t="s">
        <v>35</v>
      </c>
      <c r="D11" s="57">
        <v>1480788327</v>
      </c>
      <c r="E11" s="58">
        <v>6050603841</v>
      </c>
      <c r="F11" s="58">
        <v>1879054286</v>
      </c>
      <c r="G11" s="58">
        <v>207408000</v>
      </c>
      <c r="H11" s="59">
        <v>9617854454</v>
      </c>
      <c r="I11" s="60">
        <v>1476781408</v>
      </c>
      <c r="J11" s="61">
        <v>4949297393</v>
      </c>
      <c r="K11" s="58">
        <v>228883585</v>
      </c>
      <c r="L11" s="61">
        <v>380640000</v>
      </c>
      <c r="M11" s="95">
        <v>7035602386</v>
      </c>
    </row>
    <row r="12" spans="1:13" s="8" customFormat="1" ht="12.75">
      <c r="A12" s="24"/>
      <c r="B12" s="55" t="s">
        <v>36</v>
      </c>
      <c r="C12" s="56" t="s">
        <v>37</v>
      </c>
      <c r="D12" s="57">
        <v>1494519656</v>
      </c>
      <c r="E12" s="58">
        <v>3503793346</v>
      </c>
      <c r="F12" s="58">
        <v>2107267241</v>
      </c>
      <c r="G12" s="58">
        <v>117472000</v>
      </c>
      <c r="H12" s="59">
        <v>7223052243</v>
      </c>
      <c r="I12" s="60">
        <v>2102214024</v>
      </c>
      <c r="J12" s="61">
        <v>5068391153</v>
      </c>
      <c r="K12" s="58">
        <v>1691261866</v>
      </c>
      <c r="L12" s="61">
        <v>593711000</v>
      </c>
      <c r="M12" s="95">
        <v>9455578043</v>
      </c>
    </row>
    <row r="13" spans="1:13" s="8" customFormat="1" ht="12.75">
      <c r="A13" s="24"/>
      <c r="B13" s="55" t="s">
        <v>38</v>
      </c>
      <c r="C13" s="56" t="s">
        <v>39</v>
      </c>
      <c r="D13" s="57">
        <v>3179344714</v>
      </c>
      <c r="E13" s="58">
        <v>7312101449</v>
      </c>
      <c r="F13" s="58">
        <v>4704415549</v>
      </c>
      <c r="G13" s="58">
        <v>422906000</v>
      </c>
      <c r="H13" s="59">
        <v>15618767712</v>
      </c>
      <c r="I13" s="60">
        <v>3211383295</v>
      </c>
      <c r="J13" s="61">
        <v>7568704849</v>
      </c>
      <c r="K13" s="58">
        <v>4986455557</v>
      </c>
      <c r="L13" s="61">
        <v>560049000</v>
      </c>
      <c r="M13" s="95">
        <v>16326592701</v>
      </c>
    </row>
    <row r="14" spans="1:13" s="8" customFormat="1" ht="12.75">
      <c r="A14" s="24"/>
      <c r="B14" s="55" t="s">
        <v>40</v>
      </c>
      <c r="C14" s="56" t="s">
        <v>41</v>
      </c>
      <c r="D14" s="57">
        <v>323518209</v>
      </c>
      <c r="E14" s="58">
        <v>969577282</v>
      </c>
      <c r="F14" s="58">
        <v>433543330</v>
      </c>
      <c r="G14" s="58">
        <v>137667000</v>
      </c>
      <c r="H14" s="59">
        <v>1864305821</v>
      </c>
      <c r="I14" s="60">
        <v>334857795</v>
      </c>
      <c r="J14" s="61">
        <v>1285456564</v>
      </c>
      <c r="K14" s="58">
        <v>130688549</v>
      </c>
      <c r="L14" s="61">
        <v>131692000</v>
      </c>
      <c r="M14" s="95">
        <v>1882694908</v>
      </c>
    </row>
    <row r="15" spans="1:13" s="8" customFormat="1" ht="12.75">
      <c r="A15" s="24"/>
      <c r="B15" s="55" t="s">
        <v>42</v>
      </c>
      <c r="C15" s="56" t="s">
        <v>43</v>
      </c>
      <c r="D15" s="57">
        <v>0</v>
      </c>
      <c r="E15" s="58">
        <v>0</v>
      </c>
      <c r="F15" s="58">
        <v>-254307000</v>
      </c>
      <c r="G15" s="58">
        <v>254307000</v>
      </c>
      <c r="H15" s="59">
        <v>0</v>
      </c>
      <c r="I15" s="60">
        <v>-14991895</v>
      </c>
      <c r="J15" s="61">
        <v>924417315</v>
      </c>
      <c r="K15" s="58">
        <v>277950214</v>
      </c>
      <c r="L15" s="61">
        <v>115847000</v>
      </c>
      <c r="M15" s="95">
        <v>1303222634</v>
      </c>
    </row>
    <row r="16" spans="1:13" s="8" customFormat="1" ht="12.75">
      <c r="A16" s="24"/>
      <c r="B16" s="55" t="s">
        <v>44</v>
      </c>
      <c r="C16" s="56" t="s">
        <v>45</v>
      </c>
      <c r="D16" s="57">
        <v>2206425250</v>
      </c>
      <c r="E16" s="58">
        <v>4638862472</v>
      </c>
      <c r="F16" s="58">
        <v>1488638326</v>
      </c>
      <c r="G16" s="58">
        <v>290632000</v>
      </c>
      <c r="H16" s="59">
        <v>8624558048</v>
      </c>
      <c r="I16" s="60">
        <v>1879039639</v>
      </c>
      <c r="J16" s="61">
        <v>4806125886</v>
      </c>
      <c r="K16" s="58">
        <v>2295941223</v>
      </c>
      <c r="L16" s="61">
        <v>341192000</v>
      </c>
      <c r="M16" s="95">
        <v>9322298748</v>
      </c>
    </row>
    <row r="17" spans="1:13" s="8" customFormat="1" ht="12.75">
      <c r="A17" s="24"/>
      <c r="B17" s="96" t="s">
        <v>48</v>
      </c>
      <c r="C17" s="56"/>
      <c r="D17" s="65">
        <f aca="true" t="shared" si="0" ref="D17:M17">SUM(D9:D16)</f>
        <v>11564752445</v>
      </c>
      <c r="E17" s="66">
        <f t="shared" si="0"/>
        <v>28468787842</v>
      </c>
      <c r="F17" s="66">
        <f t="shared" si="0"/>
        <v>13898429576</v>
      </c>
      <c r="G17" s="66">
        <f t="shared" si="0"/>
        <v>1721018000</v>
      </c>
      <c r="H17" s="97">
        <f t="shared" si="0"/>
        <v>55652987863</v>
      </c>
      <c r="I17" s="98">
        <f t="shared" si="0"/>
        <v>11797824130</v>
      </c>
      <c r="J17" s="99">
        <f t="shared" si="0"/>
        <v>30469033436</v>
      </c>
      <c r="K17" s="66">
        <f t="shared" si="0"/>
        <v>12702150702</v>
      </c>
      <c r="L17" s="99">
        <f t="shared" si="0"/>
        <v>3021905000</v>
      </c>
      <c r="M17" s="100">
        <f t="shared" si="0"/>
        <v>57990913268</v>
      </c>
    </row>
    <row r="18" spans="1:13" s="8" customFormat="1" ht="12.75">
      <c r="A18" s="26"/>
      <c r="B18" s="101"/>
      <c r="C18" s="102"/>
      <c r="D18" s="103"/>
      <c r="E18" s="104"/>
      <c r="F18" s="104"/>
      <c r="G18" s="104"/>
      <c r="H18" s="105"/>
      <c r="I18" s="106"/>
      <c r="J18" s="107"/>
      <c r="K18" s="104"/>
      <c r="L18" s="107"/>
      <c r="M18" s="108"/>
    </row>
    <row r="19" spans="1:13" ht="12.75">
      <c r="A19" s="2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2.75">
      <c r="A20" s="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5.5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46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47</v>
      </c>
      <c r="B9" s="76" t="s">
        <v>30</v>
      </c>
      <c r="C9" s="77" t="s">
        <v>31</v>
      </c>
      <c r="D9" s="78">
        <v>364001947</v>
      </c>
      <c r="E9" s="79">
        <v>927889248</v>
      </c>
      <c r="F9" s="79">
        <v>586347094</v>
      </c>
      <c r="G9" s="79">
        <v>8555000</v>
      </c>
      <c r="H9" s="80">
        <v>1886793289</v>
      </c>
      <c r="I9" s="78">
        <v>334259014</v>
      </c>
      <c r="J9" s="79">
        <v>696415351</v>
      </c>
      <c r="K9" s="79">
        <v>445868184</v>
      </c>
      <c r="L9" s="79">
        <v>140942000</v>
      </c>
      <c r="M9" s="81">
        <v>1617484549</v>
      </c>
    </row>
    <row r="10" spans="1:13" ht="12.75">
      <c r="A10" s="51" t="s">
        <v>47</v>
      </c>
      <c r="B10" s="76" t="s">
        <v>42</v>
      </c>
      <c r="C10" s="77" t="s">
        <v>43</v>
      </c>
      <c r="D10" s="78">
        <v>0</v>
      </c>
      <c r="E10" s="79">
        <v>0</v>
      </c>
      <c r="F10" s="79">
        <v>-254307000</v>
      </c>
      <c r="G10" s="79">
        <v>254307000</v>
      </c>
      <c r="H10" s="80">
        <v>0</v>
      </c>
      <c r="I10" s="78">
        <v>-14991895</v>
      </c>
      <c r="J10" s="79">
        <v>924417315</v>
      </c>
      <c r="K10" s="79">
        <v>277950214</v>
      </c>
      <c r="L10" s="79">
        <v>115847000</v>
      </c>
      <c r="M10" s="81">
        <v>1303222634</v>
      </c>
    </row>
    <row r="11" spans="1:13" ht="16.5">
      <c r="A11" s="52"/>
      <c r="B11" s="82" t="s">
        <v>48</v>
      </c>
      <c r="C11" s="83"/>
      <c r="D11" s="84">
        <f aca="true" t="shared" si="0" ref="D11:M11">SUM(D9:D10)</f>
        <v>364001947</v>
      </c>
      <c r="E11" s="85">
        <f t="shared" si="0"/>
        <v>927889248</v>
      </c>
      <c r="F11" s="85">
        <f t="shared" si="0"/>
        <v>332040094</v>
      </c>
      <c r="G11" s="85">
        <f t="shared" si="0"/>
        <v>262862000</v>
      </c>
      <c r="H11" s="86">
        <f t="shared" si="0"/>
        <v>1886793289</v>
      </c>
      <c r="I11" s="84">
        <f t="shared" si="0"/>
        <v>319267119</v>
      </c>
      <c r="J11" s="85">
        <f t="shared" si="0"/>
        <v>1620832666</v>
      </c>
      <c r="K11" s="85">
        <f t="shared" si="0"/>
        <v>723818398</v>
      </c>
      <c r="L11" s="85">
        <f t="shared" si="0"/>
        <v>256789000</v>
      </c>
      <c r="M11" s="87">
        <f t="shared" si="0"/>
        <v>2920707183</v>
      </c>
    </row>
    <row r="12" spans="1:13" ht="12.75">
      <c r="A12" s="51" t="s">
        <v>49</v>
      </c>
      <c r="B12" s="76" t="s">
        <v>50</v>
      </c>
      <c r="C12" s="77" t="s">
        <v>51</v>
      </c>
      <c r="D12" s="78">
        <v>-42387</v>
      </c>
      <c r="E12" s="79">
        <v>49574049</v>
      </c>
      <c r="F12" s="79">
        <v>28269361</v>
      </c>
      <c r="G12" s="79">
        <v>1555000</v>
      </c>
      <c r="H12" s="80">
        <v>79356023</v>
      </c>
      <c r="I12" s="78">
        <v>-27946</v>
      </c>
      <c r="J12" s="79">
        <v>41300163</v>
      </c>
      <c r="K12" s="79">
        <v>32017831</v>
      </c>
      <c r="L12" s="79">
        <v>2875000</v>
      </c>
      <c r="M12" s="81">
        <v>76165048</v>
      </c>
    </row>
    <row r="13" spans="1:13" ht="12.75">
      <c r="A13" s="51" t="s">
        <v>49</v>
      </c>
      <c r="B13" s="76" t="s">
        <v>52</v>
      </c>
      <c r="C13" s="77" t="s">
        <v>53</v>
      </c>
      <c r="D13" s="78">
        <v>1191206</v>
      </c>
      <c r="E13" s="79">
        <v>37906470</v>
      </c>
      <c r="F13" s="79">
        <v>5282030</v>
      </c>
      <c r="G13" s="79">
        <v>10463000</v>
      </c>
      <c r="H13" s="80">
        <v>54842706</v>
      </c>
      <c r="I13" s="78">
        <v>1132731</v>
      </c>
      <c r="J13" s="79">
        <v>38644297</v>
      </c>
      <c r="K13" s="79">
        <v>10105240</v>
      </c>
      <c r="L13" s="79">
        <v>7422000</v>
      </c>
      <c r="M13" s="81">
        <v>57304268</v>
      </c>
    </row>
    <row r="14" spans="1:13" ht="12.75">
      <c r="A14" s="51" t="s">
        <v>49</v>
      </c>
      <c r="B14" s="76" t="s">
        <v>54</v>
      </c>
      <c r="C14" s="77" t="s">
        <v>55</v>
      </c>
      <c r="D14" s="78">
        <v>15976839</v>
      </c>
      <c r="E14" s="79">
        <v>60389043</v>
      </c>
      <c r="F14" s="79">
        <v>31856626</v>
      </c>
      <c r="G14" s="79">
        <v>14061000</v>
      </c>
      <c r="H14" s="80">
        <v>122283508</v>
      </c>
      <c r="I14" s="78">
        <v>14807331</v>
      </c>
      <c r="J14" s="79">
        <v>59079628</v>
      </c>
      <c r="K14" s="79">
        <v>16111648</v>
      </c>
      <c r="L14" s="79">
        <v>18339000</v>
      </c>
      <c r="M14" s="81">
        <v>108337607</v>
      </c>
    </row>
    <row r="15" spans="1:13" ht="12.75">
      <c r="A15" s="51" t="s">
        <v>49</v>
      </c>
      <c r="B15" s="76" t="s">
        <v>56</v>
      </c>
      <c r="C15" s="77" t="s">
        <v>57</v>
      </c>
      <c r="D15" s="78">
        <v>30534245</v>
      </c>
      <c r="E15" s="79">
        <v>36773845</v>
      </c>
      <c r="F15" s="79">
        <v>35879548</v>
      </c>
      <c r="G15" s="79">
        <v>360000</v>
      </c>
      <c r="H15" s="80">
        <v>103547638</v>
      </c>
      <c r="I15" s="78">
        <v>29460256</v>
      </c>
      <c r="J15" s="79">
        <v>33010333</v>
      </c>
      <c r="K15" s="79">
        <v>39548697</v>
      </c>
      <c r="L15" s="79">
        <v>300000</v>
      </c>
      <c r="M15" s="81">
        <v>102319286</v>
      </c>
    </row>
    <row r="16" spans="1:13" ht="12.75">
      <c r="A16" s="51" t="s">
        <v>49</v>
      </c>
      <c r="B16" s="76" t="s">
        <v>58</v>
      </c>
      <c r="C16" s="77" t="s">
        <v>59</v>
      </c>
      <c r="D16" s="78">
        <v>37424776</v>
      </c>
      <c r="E16" s="79">
        <v>27072169</v>
      </c>
      <c r="F16" s="79">
        <v>114138120</v>
      </c>
      <c r="G16" s="79">
        <v>5252000</v>
      </c>
      <c r="H16" s="80">
        <v>183887065</v>
      </c>
      <c r="I16" s="78">
        <v>6282541</v>
      </c>
      <c r="J16" s="79">
        <v>10137207</v>
      </c>
      <c r="K16" s="79">
        <v>29604807</v>
      </c>
      <c r="L16" s="79">
        <v>305000</v>
      </c>
      <c r="M16" s="81">
        <v>46329555</v>
      </c>
    </row>
    <row r="17" spans="1:13" ht="12.75">
      <c r="A17" s="51" t="s">
        <v>49</v>
      </c>
      <c r="B17" s="76" t="s">
        <v>60</v>
      </c>
      <c r="C17" s="77" t="s">
        <v>61</v>
      </c>
      <c r="D17" s="78">
        <v>37436352</v>
      </c>
      <c r="E17" s="79">
        <v>115442861</v>
      </c>
      <c r="F17" s="79">
        <v>35910173</v>
      </c>
      <c r="G17" s="79">
        <v>2516000</v>
      </c>
      <c r="H17" s="80">
        <v>191305386</v>
      </c>
      <c r="I17" s="78">
        <v>34783859</v>
      </c>
      <c r="J17" s="79">
        <v>113312154</v>
      </c>
      <c r="K17" s="79">
        <v>38155212</v>
      </c>
      <c r="L17" s="79">
        <v>12002000</v>
      </c>
      <c r="M17" s="81">
        <v>198253225</v>
      </c>
    </row>
    <row r="18" spans="1:13" ht="12.75">
      <c r="A18" s="51" t="s">
        <v>49</v>
      </c>
      <c r="B18" s="76" t="s">
        <v>62</v>
      </c>
      <c r="C18" s="77" t="s">
        <v>63</v>
      </c>
      <c r="D18" s="78">
        <v>63</v>
      </c>
      <c r="E18" s="79">
        <v>9214216</v>
      </c>
      <c r="F18" s="79">
        <v>6236393</v>
      </c>
      <c r="G18" s="79">
        <v>1871000</v>
      </c>
      <c r="H18" s="80">
        <v>17321672</v>
      </c>
      <c r="I18" s="78">
        <v>-312522</v>
      </c>
      <c r="J18" s="79">
        <v>6294049</v>
      </c>
      <c r="K18" s="79">
        <v>16108942</v>
      </c>
      <c r="L18" s="79">
        <v>6975000</v>
      </c>
      <c r="M18" s="81">
        <v>29065469</v>
      </c>
    </row>
    <row r="19" spans="1:13" ht="12.75">
      <c r="A19" s="51" t="s">
        <v>64</v>
      </c>
      <c r="B19" s="76" t="s">
        <v>65</v>
      </c>
      <c r="C19" s="77" t="s">
        <v>66</v>
      </c>
      <c r="D19" s="78">
        <v>0</v>
      </c>
      <c r="E19" s="79">
        <v>0</v>
      </c>
      <c r="F19" s="79">
        <v>23908871</v>
      </c>
      <c r="G19" s="79">
        <v>3008000</v>
      </c>
      <c r="H19" s="80">
        <v>26916871</v>
      </c>
      <c r="I19" s="78">
        <v>0</v>
      </c>
      <c r="J19" s="79">
        <v>0</v>
      </c>
      <c r="K19" s="79">
        <v>27220118</v>
      </c>
      <c r="L19" s="79">
        <v>712000</v>
      </c>
      <c r="M19" s="81">
        <v>27932118</v>
      </c>
    </row>
    <row r="20" spans="1:13" ht="16.5">
      <c r="A20" s="52"/>
      <c r="B20" s="82" t="s">
        <v>67</v>
      </c>
      <c r="C20" s="83"/>
      <c r="D20" s="84">
        <f aca="true" t="shared" si="1" ref="D20:M20">SUM(D12:D19)</f>
        <v>122521094</v>
      </c>
      <c r="E20" s="85">
        <f t="shared" si="1"/>
        <v>336372653</v>
      </c>
      <c r="F20" s="85">
        <f t="shared" si="1"/>
        <v>281481122</v>
      </c>
      <c r="G20" s="85">
        <f t="shared" si="1"/>
        <v>39086000</v>
      </c>
      <c r="H20" s="86">
        <f t="shared" si="1"/>
        <v>779460869</v>
      </c>
      <c r="I20" s="84">
        <f t="shared" si="1"/>
        <v>86126250</v>
      </c>
      <c r="J20" s="85">
        <f t="shared" si="1"/>
        <v>301777831</v>
      </c>
      <c r="K20" s="85">
        <f t="shared" si="1"/>
        <v>208872495</v>
      </c>
      <c r="L20" s="85">
        <f t="shared" si="1"/>
        <v>48930000</v>
      </c>
      <c r="M20" s="87">
        <f t="shared" si="1"/>
        <v>645706576</v>
      </c>
    </row>
    <row r="21" spans="1:13" ht="12.75">
      <c r="A21" s="51" t="s">
        <v>49</v>
      </c>
      <c r="B21" s="76" t="s">
        <v>68</v>
      </c>
      <c r="C21" s="77" t="s">
        <v>69</v>
      </c>
      <c r="D21" s="78">
        <v>1815545</v>
      </c>
      <c r="E21" s="79">
        <v>867665</v>
      </c>
      <c r="F21" s="79">
        <v>78661987</v>
      </c>
      <c r="G21" s="79">
        <v>3244000</v>
      </c>
      <c r="H21" s="80">
        <v>84589197</v>
      </c>
      <c r="I21" s="78">
        <v>12520967</v>
      </c>
      <c r="J21" s="79">
        <v>308061</v>
      </c>
      <c r="K21" s="79">
        <v>265411474</v>
      </c>
      <c r="L21" s="79">
        <v>7769000</v>
      </c>
      <c r="M21" s="81">
        <v>286009502</v>
      </c>
    </row>
    <row r="22" spans="1:13" ht="12.75">
      <c r="A22" s="51" t="s">
        <v>49</v>
      </c>
      <c r="B22" s="76" t="s">
        <v>70</v>
      </c>
      <c r="C22" s="77" t="s">
        <v>71</v>
      </c>
      <c r="D22" s="78">
        <v>-691700</v>
      </c>
      <c r="E22" s="79">
        <v>2107744</v>
      </c>
      <c r="F22" s="79">
        <v>214351339</v>
      </c>
      <c r="G22" s="79">
        <v>4508000</v>
      </c>
      <c r="H22" s="80">
        <v>220275383</v>
      </c>
      <c r="I22" s="78">
        <v>11763759</v>
      </c>
      <c r="J22" s="79">
        <v>893786</v>
      </c>
      <c r="K22" s="79">
        <v>92852752</v>
      </c>
      <c r="L22" s="79">
        <v>522000</v>
      </c>
      <c r="M22" s="81">
        <v>106032297</v>
      </c>
    </row>
    <row r="23" spans="1:13" ht="12.75">
      <c r="A23" s="51" t="s">
        <v>49</v>
      </c>
      <c r="B23" s="76" t="s">
        <v>72</v>
      </c>
      <c r="C23" s="77" t="s">
        <v>73</v>
      </c>
      <c r="D23" s="78">
        <v>6318041</v>
      </c>
      <c r="E23" s="79">
        <v>5198984</v>
      </c>
      <c r="F23" s="79">
        <v>15607170</v>
      </c>
      <c r="G23" s="79">
        <v>307000</v>
      </c>
      <c r="H23" s="80">
        <v>27431195</v>
      </c>
      <c r="I23" s="78">
        <v>24087765</v>
      </c>
      <c r="J23" s="79">
        <v>17552776</v>
      </c>
      <c r="K23" s="79">
        <v>49353186</v>
      </c>
      <c r="L23" s="79">
        <v>2815000</v>
      </c>
      <c r="M23" s="81">
        <v>93808727</v>
      </c>
    </row>
    <row r="24" spans="1:13" ht="12.75">
      <c r="A24" s="51" t="s">
        <v>49</v>
      </c>
      <c r="B24" s="76" t="s">
        <v>74</v>
      </c>
      <c r="C24" s="77" t="s">
        <v>75</v>
      </c>
      <c r="D24" s="78">
        <v>5251304</v>
      </c>
      <c r="E24" s="79">
        <v>15449323</v>
      </c>
      <c r="F24" s="79">
        <v>46614302</v>
      </c>
      <c r="G24" s="79">
        <v>300000</v>
      </c>
      <c r="H24" s="80">
        <v>67614929</v>
      </c>
      <c r="I24" s="78">
        <v>4815524</v>
      </c>
      <c r="J24" s="79">
        <v>8868435</v>
      </c>
      <c r="K24" s="79">
        <v>24199252</v>
      </c>
      <c r="L24" s="79">
        <v>927000</v>
      </c>
      <c r="M24" s="81">
        <v>38810211</v>
      </c>
    </row>
    <row r="25" spans="1:13" ht="12.75">
      <c r="A25" s="51" t="s">
        <v>49</v>
      </c>
      <c r="B25" s="76" t="s">
        <v>76</v>
      </c>
      <c r="C25" s="77" t="s">
        <v>77</v>
      </c>
      <c r="D25" s="78">
        <v>1174911</v>
      </c>
      <c r="E25" s="79">
        <v>366636</v>
      </c>
      <c r="F25" s="79">
        <v>20126728</v>
      </c>
      <c r="G25" s="79">
        <v>4068000</v>
      </c>
      <c r="H25" s="80">
        <v>25736275</v>
      </c>
      <c r="I25" s="78">
        <v>1670383</v>
      </c>
      <c r="J25" s="79">
        <v>372072</v>
      </c>
      <c r="K25" s="79">
        <v>20381153</v>
      </c>
      <c r="L25" s="79">
        <v>2370000</v>
      </c>
      <c r="M25" s="81">
        <v>24793608</v>
      </c>
    </row>
    <row r="26" spans="1:13" ht="12.75">
      <c r="A26" s="51" t="s">
        <v>49</v>
      </c>
      <c r="B26" s="76" t="s">
        <v>78</v>
      </c>
      <c r="C26" s="77" t="s">
        <v>79</v>
      </c>
      <c r="D26" s="78">
        <v>110196581</v>
      </c>
      <c r="E26" s="79">
        <v>5008829</v>
      </c>
      <c r="F26" s="79">
        <v>79327463</v>
      </c>
      <c r="G26" s="79">
        <v>6046000</v>
      </c>
      <c r="H26" s="80">
        <v>200578873</v>
      </c>
      <c r="I26" s="78">
        <v>213431033</v>
      </c>
      <c r="J26" s="79">
        <v>-13776170</v>
      </c>
      <c r="K26" s="79">
        <v>149409135</v>
      </c>
      <c r="L26" s="79">
        <v>6829000</v>
      </c>
      <c r="M26" s="81">
        <v>355892998</v>
      </c>
    </row>
    <row r="27" spans="1:13" ht="12.75">
      <c r="A27" s="51" t="s">
        <v>64</v>
      </c>
      <c r="B27" s="76" t="s">
        <v>80</v>
      </c>
      <c r="C27" s="77" t="s">
        <v>81</v>
      </c>
      <c r="D27" s="78">
        <v>0</v>
      </c>
      <c r="E27" s="79">
        <v>95037414</v>
      </c>
      <c r="F27" s="79">
        <v>240455834</v>
      </c>
      <c r="G27" s="79">
        <v>36531000</v>
      </c>
      <c r="H27" s="80">
        <v>372024248</v>
      </c>
      <c r="I27" s="78">
        <v>0</v>
      </c>
      <c r="J27" s="79">
        <v>0</v>
      </c>
      <c r="K27" s="79">
        <v>-61673000</v>
      </c>
      <c r="L27" s="79">
        <v>61673000</v>
      </c>
      <c r="M27" s="81">
        <v>0</v>
      </c>
    </row>
    <row r="28" spans="1:13" ht="16.5">
      <c r="A28" s="52"/>
      <c r="B28" s="82" t="s">
        <v>82</v>
      </c>
      <c r="C28" s="83"/>
      <c r="D28" s="84">
        <f aca="true" t="shared" si="2" ref="D28:M28">SUM(D21:D27)</f>
        <v>124064682</v>
      </c>
      <c r="E28" s="85">
        <f t="shared" si="2"/>
        <v>124036595</v>
      </c>
      <c r="F28" s="85">
        <f t="shared" si="2"/>
        <v>695144823</v>
      </c>
      <c r="G28" s="85">
        <f t="shared" si="2"/>
        <v>55004000</v>
      </c>
      <c r="H28" s="86">
        <f t="shared" si="2"/>
        <v>998250100</v>
      </c>
      <c r="I28" s="84">
        <f t="shared" si="2"/>
        <v>268289431</v>
      </c>
      <c r="J28" s="85">
        <f t="shared" si="2"/>
        <v>14218960</v>
      </c>
      <c r="K28" s="85">
        <f t="shared" si="2"/>
        <v>539933952</v>
      </c>
      <c r="L28" s="85">
        <f t="shared" si="2"/>
        <v>82905000</v>
      </c>
      <c r="M28" s="87">
        <f t="shared" si="2"/>
        <v>905347343</v>
      </c>
    </row>
    <row r="29" spans="1:13" ht="12.75">
      <c r="A29" s="51" t="s">
        <v>49</v>
      </c>
      <c r="B29" s="76" t="s">
        <v>83</v>
      </c>
      <c r="C29" s="77" t="s">
        <v>84</v>
      </c>
      <c r="D29" s="78">
        <v>-1947</v>
      </c>
      <c r="E29" s="79">
        <v>31671358</v>
      </c>
      <c r="F29" s="79">
        <v>12465239</v>
      </c>
      <c r="G29" s="79">
        <v>2397000</v>
      </c>
      <c r="H29" s="80">
        <v>46531650</v>
      </c>
      <c r="I29" s="78">
        <v>-708195</v>
      </c>
      <c r="J29" s="79">
        <v>32309712</v>
      </c>
      <c r="K29" s="79">
        <v>17536896</v>
      </c>
      <c r="L29" s="79">
        <v>2158000</v>
      </c>
      <c r="M29" s="81">
        <v>51296413</v>
      </c>
    </row>
    <row r="30" spans="1:13" ht="12.75">
      <c r="A30" s="51" t="s">
        <v>49</v>
      </c>
      <c r="B30" s="76" t="s">
        <v>85</v>
      </c>
      <c r="C30" s="77" t="s">
        <v>86</v>
      </c>
      <c r="D30" s="78">
        <v>2001384</v>
      </c>
      <c r="E30" s="79">
        <v>489337</v>
      </c>
      <c r="F30" s="79">
        <v>47475706</v>
      </c>
      <c r="G30" s="79">
        <v>2698000</v>
      </c>
      <c r="H30" s="80">
        <v>52664427</v>
      </c>
      <c r="I30" s="78">
        <v>9640966</v>
      </c>
      <c r="J30" s="79">
        <v>1526288</v>
      </c>
      <c r="K30" s="79">
        <v>182391158</v>
      </c>
      <c r="L30" s="79">
        <v>4386000</v>
      </c>
      <c r="M30" s="81">
        <v>197944412</v>
      </c>
    </row>
    <row r="31" spans="1:13" ht="12.75">
      <c r="A31" s="51" t="s">
        <v>49</v>
      </c>
      <c r="B31" s="76" t="s">
        <v>87</v>
      </c>
      <c r="C31" s="77" t="s">
        <v>88</v>
      </c>
      <c r="D31" s="78">
        <v>2330474</v>
      </c>
      <c r="E31" s="79">
        <v>5822176</v>
      </c>
      <c r="F31" s="79">
        <v>39427957</v>
      </c>
      <c r="G31" s="79">
        <v>1501000</v>
      </c>
      <c r="H31" s="80">
        <v>49081607</v>
      </c>
      <c r="I31" s="78">
        <v>1394006</v>
      </c>
      <c r="J31" s="79">
        <v>5724632</v>
      </c>
      <c r="K31" s="79">
        <v>35124986</v>
      </c>
      <c r="L31" s="79">
        <v>677000</v>
      </c>
      <c r="M31" s="81">
        <v>42920624</v>
      </c>
    </row>
    <row r="32" spans="1:13" ht="12.75">
      <c r="A32" s="51" t="s">
        <v>49</v>
      </c>
      <c r="B32" s="76" t="s">
        <v>89</v>
      </c>
      <c r="C32" s="77" t="s">
        <v>90</v>
      </c>
      <c r="D32" s="78">
        <v>-3</v>
      </c>
      <c r="E32" s="79">
        <v>274354</v>
      </c>
      <c r="F32" s="79">
        <v>36422576</v>
      </c>
      <c r="G32" s="79">
        <v>12038000</v>
      </c>
      <c r="H32" s="80">
        <v>48734927</v>
      </c>
      <c r="I32" s="78">
        <v>-199399</v>
      </c>
      <c r="J32" s="79">
        <v>262753</v>
      </c>
      <c r="K32" s="79">
        <v>31459186</v>
      </c>
      <c r="L32" s="79">
        <v>9864000</v>
      </c>
      <c r="M32" s="81">
        <v>41386540</v>
      </c>
    </row>
    <row r="33" spans="1:13" ht="12.75">
      <c r="A33" s="51" t="s">
        <v>49</v>
      </c>
      <c r="B33" s="76" t="s">
        <v>91</v>
      </c>
      <c r="C33" s="77" t="s">
        <v>92</v>
      </c>
      <c r="D33" s="78">
        <v>397774</v>
      </c>
      <c r="E33" s="79">
        <v>-135869994</v>
      </c>
      <c r="F33" s="79">
        <v>15971252</v>
      </c>
      <c r="G33" s="79">
        <v>1367000</v>
      </c>
      <c r="H33" s="80">
        <v>-118133968</v>
      </c>
      <c r="I33" s="78">
        <v>802481</v>
      </c>
      <c r="J33" s="79">
        <v>2661895</v>
      </c>
      <c r="K33" s="79">
        <v>1251346</v>
      </c>
      <c r="L33" s="79">
        <v>678000</v>
      </c>
      <c r="M33" s="81">
        <v>5393722</v>
      </c>
    </row>
    <row r="34" spans="1:13" ht="12.75">
      <c r="A34" s="51" t="s">
        <v>49</v>
      </c>
      <c r="B34" s="76" t="s">
        <v>93</v>
      </c>
      <c r="C34" s="77" t="s">
        <v>94</v>
      </c>
      <c r="D34" s="78">
        <v>13802332</v>
      </c>
      <c r="E34" s="79">
        <v>58835609</v>
      </c>
      <c r="F34" s="79">
        <v>63437617</v>
      </c>
      <c r="G34" s="79">
        <v>2199000</v>
      </c>
      <c r="H34" s="80">
        <v>138274558</v>
      </c>
      <c r="I34" s="78">
        <v>-1088764</v>
      </c>
      <c r="J34" s="79">
        <v>78873003</v>
      </c>
      <c r="K34" s="79">
        <v>60188632</v>
      </c>
      <c r="L34" s="79">
        <v>5774000</v>
      </c>
      <c r="M34" s="81">
        <v>143746871</v>
      </c>
    </row>
    <row r="35" spans="1:13" ht="12.75">
      <c r="A35" s="51" t="s">
        <v>64</v>
      </c>
      <c r="B35" s="76" t="s">
        <v>95</v>
      </c>
      <c r="C35" s="77" t="s">
        <v>96</v>
      </c>
      <c r="D35" s="78">
        <v>0</v>
      </c>
      <c r="E35" s="79">
        <v>74240558</v>
      </c>
      <c r="F35" s="79">
        <v>-115302177</v>
      </c>
      <c r="G35" s="79">
        <v>326596000</v>
      </c>
      <c r="H35" s="80">
        <v>285534381</v>
      </c>
      <c r="I35" s="78">
        <v>0</v>
      </c>
      <c r="J35" s="79">
        <v>78381546</v>
      </c>
      <c r="K35" s="79">
        <v>221312522</v>
      </c>
      <c r="L35" s="79">
        <v>99708000</v>
      </c>
      <c r="M35" s="81">
        <v>399402068</v>
      </c>
    </row>
    <row r="36" spans="1:13" ht="16.5">
      <c r="A36" s="52"/>
      <c r="B36" s="82" t="s">
        <v>97</v>
      </c>
      <c r="C36" s="83"/>
      <c r="D36" s="84">
        <f aca="true" t="shared" si="3" ref="D36:M36">SUM(D29:D35)</f>
        <v>18530014</v>
      </c>
      <c r="E36" s="85">
        <f t="shared" si="3"/>
        <v>35463398</v>
      </c>
      <c r="F36" s="85">
        <f t="shared" si="3"/>
        <v>99898170</v>
      </c>
      <c r="G36" s="85">
        <f t="shared" si="3"/>
        <v>348796000</v>
      </c>
      <c r="H36" s="86">
        <f t="shared" si="3"/>
        <v>502687582</v>
      </c>
      <c r="I36" s="84">
        <f t="shared" si="3"/>
        <v>9841095</v>
      </c>
      <c r="J36" s="85">
        <f t="shared" si="3"/>
        <v>199739829</v>
      </c>
      <c r="K36" s="85">
        <f t="shared" si="3"/>
        <v>549264726</v>
      </c>
      <c r="L36" s="85">
        <f t="shared" si="3"/>
        <v>123245000</v>
      </c>
      <c r="M36" s="87">
        <f t="shared" si="3"/>
        <v>882090650</v>
      </c>
    </row>
    <row r="37" spans="1:13" ht="12.75">
      <c r="A37" s="51" t="s">
        <v>49</v>
      </c>
      <c r="B37" s="76" t="s">
        <v>98</v>
      </c>
      <c r="C37" s="77" t="s">
        <v>99</v>
      </c>
      <c r="D37" s="78">
        <v>7779341</v>
      </c>
      <c r="E37" s="79">
        <v>8082711</v>
      </c>
      <c r="F37" s="79">
        <v>42345808</v>
      </c>
      <c r="G37" s="79">
        <v>7738000</v>
      </c>
      <c r="H37" s="80">
        <v>65945860</v>
      </c>
      <c r="I37" s="78">
        <v>7430101</v>
      </c>
      <c r="J37" s="79">
        <v>7977600</v>
      </c>
      <c r="K37" s="79">
        <v>-202667</v>
      </c>
      <c r="L37" s="79">
        <v>8864000</v>
      </c>
      <c r="M37" s="81">
        <v>24069034</v>
      </c>
    </row>
    <row r="38" spans="1:13" ht="12.75">
      <c r="A38" s="51" t="s">
        <v>49</v>
      </c>
      <c r="B38" s="76" t="s">
        <v>100</v>
      </c>
      <c r="C38" s="77" t="s">
        <v>101</v>
      </c>
      <c r="D38" s="78">
        <v>4276690</v>
      </c>
      <c r="E38" s="79">
        <v>9861268</v>
      </c>
      <c r="F38" s="79">
        <v>40815855</v>
      </c>
      <c r="G38" s="79">
        <v>784000</v>
      </c>
      <c r="H38" s="80">
        <v>55737813</v>
      </c>
      <c r="I38" s="78">
        <v>464176</v>
      </c>
      <c r="J38" s="79">
        <v>5468295</v>
      </c>
      <c r="K38" s="79">
        <v>51009551</v>
      </c>
      <c r="L38" s="79">
        <v>3915000</v>
      </c>
      <c r="M38" s="81">
        <v>60857022</v>
      </c>
    </row>
    <row r="39" spans="1:13" ht="12.75">
      <c r="A39" s="51" t="s">
        <v>49</v>
      </c>
      <c r="B39" s="76" t="s">
        <v>102</v>
      </c>
      <c r="C39" s="77" t="s">
        <v>103</v>
      </c>
      <c r="D39" s="78">
        <v>2775081</v>
      </c>
      <c r="E39" s="79">
        <v>10795089</v>
      </c>
      <c r="F39" s="79">
        <v>2009736</v>
      </c>
      <c r="G39" s="79">
        <v>356000</v>
      </c>
      <c r="H39" s="80">
        <v>15935906</v>
      </c>
      <c r="I39" s="78">
        <v>-148</v>
      </c>
      <c r="J39" s="79">
        <v>6830445</v>
      </c>
      <c r="K39" s="79">
        <v>20631210</v>
      </c>
      <c r="L39" s="79">
        <v>3482000</v>
      </c>
      <c r="M39" s="81">
        <v>30943507</v>
      </c>
    </row>
    <row r="40" spans="1:13" ht="12.75">
      <c r="A40" s="51" t="s">
        <v>64</v>
      </c>
      <c r="B40" s="76" t="s">
        <v>104</v>
      </c>
      <c r="C40" s="77" t="s">
        <v>105</v>
      </c>
      <c r="D40" s="78">
        <v>0</v>
      </c>
      <c r="E40" s="79">
        <v>33154797</v>
      </c>
      <c r="F40" s="79">
        <v>50871351</v>
      </c>
      <c r="G40" s="79">
        <v>38697000</v>
      </c>
      <c r="H40" s="80">
        <v>122723148</v>
      </c>
      <c r="I40" s="78">
        <v>0</v>
      </c>
      <c r="J40" s="79">
        <v>28528419</v>
      </c>
      <c r="K40" s="79">
        <v>277509073</v>
      </c>
      <c r="L40" s="79">
        <v>45145000</v>
      </c>
      <c r="M40" s="81">
        <v>351182492</v>
      </c>
    </row>
    <row r="41" spans="1:13" ht="16.5">
      <c r="A41" s="52"/>
      <c r="B41" s="82" t="s">
        <v>106</v>
      </c>
      <c r="C41" s="83"/>
      <c r="D41" s="84">
        <f aca="true" t="shared" si="4" ref="D41:M41">SUM(D37:D40)</f>
        <v>14831112</v>
      </c>
      <c r="E41" s="85">
        <f t="shared" si="4"/>
        <v>61893865</v>
      </c>
      <c r="F41" s="85">
        <f t="shared" si="4"/>
        <v>136042750</v>
      </c>
      <c r="G41" s="85">
        <f t="shared" si="4"/>
        <v>47575000</v>
      </c>
      <c r="H41" s="86">
        <f t="shared" si="4"/>
        <v>260342727</v>
      </c>
      <c r="I41" s="84">
        <f t="shared" si="4"/>
        <v>7894129</v>
      </c>
      <c r="J41" s="85">
        <f t="shared" si="4"/>
        <v>48804759</v>
      </c>
      <c r="K41" s="85">
        <f t="shared" si="4"/>
        <v>348947167</v>
      </c>
      <c r="L41" s="85">
        <f t="shared" si="4"/>
        <v>61406000</v>
      </c>
      <c r="M41" s="87">
        <f t="shared" si="4"/>
        <v>467052055</v>
      </c>
    </row>
    <row r="42" spans="1:13" ht="12.75">
      <c r="A42" s="51" t="s">
        <v>49</v>
      </c>
      <c r="B42" s="76" t="s">
        <v>107</v>
      </c>
      <c r="C42" s="77" t="s">
        <v>108</v>
      </c>
      <c r="D42" s="78">
        <v>-398325</v>
      </c>
      <c r="E42" s="79">
        <v>328246</v>
      </c>
      <c r="F42" s="79">
        <v>70668749</v>
      </c>
      <c r="G42" s="79">
        <v>1273000</v>
      </c>
      <c r="H42" s="80">
        <v>71871670</v>
      </c>
      <c r="I42" s="78">
        <v>0</v>
      </c>
      <c r="J42" s="79">
        <v>424564</v>
      </c>
      <c r="K42" s="79">
        <v>85792865</v>
      </c>
      <c r="L42" s="79">
        <v>1603000</v>
      </c>
      <c r="M42" s="81">
        <v>87820429</v>
      </c>
    </row>
    <row r="43" spans="1:13" ht="12.75">
      <c r="A43" s="51" t="s">
        <v>49</v>
      </c>
      <c r="B43" s="76" t="s">
        <v>109</v>
      </c>
      <c r="C43" s="77" t="s">
        <v>110</v>
      </c>
      <c r="D43" s="78">
        <v>-1320448</v>
      </c>
      <c r="E43" s="79">
        <v>167186</v>
      </c>
      <c r="F43" s="79">
        <v>33910797</v>
      </c>
      <c r="G43" s="79">
        <v>5099000</v>
      </c>
      <c r="H43" s="80">
        <v>37856535</v>
      </c>
      <c r="I43" s="78">
        <v>-4858</v>
      </c>
      <c r="J43" s="79">
        <v>160945</v>
      </c>
      <c r="K43" s="79">
        <v>34973741</v>
      </c>
      <c r="L43" s="79">
        <v>3738000</v>
      </c>
      <c r="M43" s="81">
        <v>38867828</v>
      </c>
    </row>
    <row r="44" spans="1:13" ht="12.75">
      <c r="A44" s="51" t="s">
        <v>49</v>
      </c>
      <c r="B44" s="76" t="s">
        <v>111</v>
      </c>
      <c r="C44" s="77" t="s">
        <v>112</v>
      </c>
      <c r="D44" s="78">
        <v>0</v>
      </c>
      <c r="E44" s="79">
        <v>142076</v>
      </c>
      <c r="F44" s="79">
        <v>66551686</v>
      </c>
      <c r="G44" s="79">
        <v>3509000</v>
      </c>
      <c r="H44" s="80">
        <v>70202762</v>
      </c>
      <c r="I44" s="78">
        <v>0</v>
      </c>
      <c r="J44" s="79">
        <v>105973</v>
      </c>
      <c r="K44" s="79">
        <v>79223314</v>
      </c>
      <c r="L44" s="79">
        <v>10433000</v>
      </c>
      <c r="M44" s="81">
        <v>89762287</v>
      </c>
    </row>
    <row r="45" spans="1:13" ht="12.75">
      <c r="A45" s="51" t="s">
        <v>49</v>
      </c>
      <c r="B45" s="76" t="s">
        <v>113</v>
      </c>
      <c r="C45" s="77" t="s">
        <v>114</v>
      </c>
      <c r="D45" s="78">
        <v>7074571</v>
      </c>
      <c r="E45" s="79">
        <v>452732</v>
      </c>
      <c r="F45" s="79">
        <v>46712740</v>
      </c>
      <c r="G45" s="79">
        <v>3536000</v>
      </c>
      <c r="H45" s="80">
        <v>57776043</v>
      </c>
      <c r="I45" s="78">
        <v>-5145707</v>
      </c>
      <c r="J45" s="79">
        <v>435738</v>
      </c>
      <c r="K45" s="79">
        <v>40009155</v>
      </c>
      <c r="L45" s="79">
        <v>3541000</v>
      </c>
      <c r="M45" s="81">
        <v>38840186</v>
      </c>
    </row>
    <row r="46" spans="1:13" ht="12.75">
      <c r="A46" s="51" t="s">
        <v>49</v>
      </c>
      <c r="B46" s="76" t="s">
        <v>115</v>
      </c>
      <c r="C46" s="77" t="s">
        <v>116</v>
      </c>
      <c r="D46" s="78">
        <v>7641493</v>
      </c>
      <c r="E46" s="79">
        <v>108827437</v>
      </c>
      <c r="F46" s="79">
        <v>114552986</v>
      </c>
      <c r="G46" s="79">
        <v>3678000</v>
      </c>
      <c r="H46" s="80">
        <v>234699916</v>
      </c>
      <c r="I46" s="78">
        <v>-6296597</v>
      </c>
      <c r="J46" s="79">
        <v>102879279</v>
      </c>
      <c r="K46" s="79">
        <v>105090014</v>
      </c>
      <c r="L46" s="79">
        <v>13420000</v>
      </c>
      <c r="M46" s="81">
        <v>215092696</v>
      </c>
    </row>
    <row r="47" spans="1:13" ht="12.75">
      <c r="A47" s="51" t="s">
        <v>64</v>
      </c>
      <c r="B47" s="76" t="s">
        <v>117</v>
      </c>
      <c r="C47" s="77" t="s">
        <v>118</v>
      </c>
      <c r="D47" s="78">
        <v>0</v>
      </c>
      <c r="E47" s="79">
        <v>48499184</v>
      </c>
      <c r="F47" s="79">
        <v>292487925</v>
      </c>
      <c r="G47" s="79">
        <v>122762000</v>
      </c>
      <c r="H47" s="80">
        <v>463749109</v>
      </c>
      <c r="I47" s="78">
        <v>0</v>
      </c>
      <c r="J47" s="79">
        <v>36624840</v>
      </c>
      <c r="K47" s="79">
        <v>-159835697</v>
      </c>
      <c r="L47" s="79">
        <v>169420000</v>
      </c>
      <c r="M47" s="81">
        <v>46209143</v>
      </c>
    </row>
    <row r="48" spans="1:13" ht="16.5">
      <c r="A48" s="52"/>
      <c r="B48" s="82" t="s">
        <v>119</v>
      </c>
      <c r="C48" s="83"/>
      <c r="D48" s="84">
        <f aca="true" t="shared" si="5" ref="D48:M48">SUM(D42:D47)</f>
        <v>12997291</v>
      </c>
      <c r="E48" s="85">
        <f t="shared" si="5"/>
        <v>158416861</v>
      </c>
      <c r="F48" s="85">
        <f t="shared" si="5"/>
        <v>624884883</v>
      </c>
      <c r="G48" s="85">
        <f t="shared" si="5"/>
        <v>139857000</v>
      </c>
      <c r="H48" s="86">
        <f t="shared" si="5"/>
        <v>936156035</v>
      </c>
      <c r="I48" s="84">
        <f t="shared" si="5"/>
        <v>-11447162</v>
      </c>
      <c r="J48" s="85">
        <f t="shared" si="5"/>
        <v>140631339</v>
      </c>
      <c r="K48" s="85">
        <f t="shared" si="5"/>
        <v>185253392</v>
      </c>
      <c r="L48" s="85">
        <f t="shared" si="5"/>
        <v>202155000</v>
      </c>
      <c r="M48" s="87">
        <f t="shared" si="5"/>
        <v>516592569</v>
      </c>
    </row>
    <row r="49" spans="1:13" ht="12.75">
      <c r="A49" s="51" t="s">
        <v>49</v>
      </c>
      <c r="B49" s="76" t="s">
        <v>120</v>
      </c>
      <c r="C49" s="77" t="s">
        <v>121</v>
      </c>
      <c r="D49" s="78">
        <v>4075812</v>
      </c>
      <c r="E49" s="79">
        <v>12716003</v>
      </c>
      <c r="F49" s="79">
        <v>61243985</v>
      </c>
      <c r="G49" s="79">
        <v>10640000</v>
      </c>
      <c r="H49" s="80">
        <v>88675800</v>
      </c>
      <c r="I49" s="78">
        <v>4630721</v>
      </c>
      <c r="J49" s="79">
        <v>6520917</v>
      </c>
      <c r="K49" s="79">
        <v>52346781</v>
      </c>
      <c r="L49" s="79">
        <v>16153000</v>
      </c>
      <c r="M49" s="81">
        <v>79651419</v>
      </c>
    </row>
    <row r="50" spans="1:13" ht="12.75">
      <c r="A50" s="51" t="s">
        <v>49</v>
      </c>
      <c r="B50" s="76" t="s">
        <v>122</v>
      </c>
      <c r="C50" s="77" t="s">
        <v>123</v>
      </c>
      <c r="D50" s="78">
        <v>1809649</v>
      </c>
      <c r="E50" s="79">
        <v>302217</v>
      </c>
      <c r="F50" s="79">
        <v>47896696</v>
      </c>
      <c r="G50" s="79">
        <v>12810000</v>
      </c>
      <c r="H50" s="80">
        <v>62818562</v>
      </c>
      <c r="I50" s="78">
        <v>-3445014</v>
      </c>
      <c r="J50" s="79">
        <v>6051742</v>
      </c>
      <c r="K50" s="79">
        <v>55569892</v>
      </c>
      <c r="L50" s="79">
        <v>6753000</v>
      </c>
      <c r="M50" s="81">
        <v>64929620</v>
      </c>
    </row>
    <row r="51" spans="1:13" ht="12.75">
      <c r="A51" s="51" t="s">
        <v>49</v>
      </c>
      <c r="B51" s="76" t="s">
        <v>124</v>
      </c>
      <c r="C51" s="77" t="s">
        <v>125</v>
      </c>
      <c r="D51" s="78">
        <v>2972718</v>
      </c>
      <c r="E51" s="79">
        <v>10301882</v>
      </c>
      <c r="F51" s="79">
        <v>61531057</v>
      </c>
      <c r="G51" s="79">
        <v>13918000</v>
      </c>
      <c r="H51" s="80">
        <v>88723657</v>
      </c>
      <c r="I51" s="78">
        <v>2680821</v>
      </c>
      <c r="J51" s="79">
        <v>8305842</v>
      </c>
      <c r="K51" s="79">
        <v>63188374</v>
      </c>
      <c r="L51" s="79">
        <v>10735000</v>
      </c>
      <c r="M51" s="81">
        <v>84910037</v>
      </c>
    </row>
    <row r="52" spans="1:13" ht="12.75">
      <c r="A52" s="51" t="s">
        <v>49</v>
      </c>
      <c r="B52" s="76" t="s">
        <v>126</v>
      </c>
      <c r="C52" s="77" t="s">
        <v>127</v>
      </c>
      <c r="D52" s="78">
        <v>3643773</v>
      </c>
      <c r="E52" s="79">
        <v>158742</v>
      </c>
      <c r="F52" s="79">
        <v>30125834</v>
      </c>
      <c r="G52" s="79">
        <v>3212000</v>
      </c>
      <c r="H52" s="80">
        <v>37140349</v>
      </c>
      <c r="I52" s="78">
        <v>3155607</v>
      </c>
      <c r="J52" s="79">
        <v>150949</v>
      </c>
      <c r="K52" s="79">
        <v>19468538</v>
      </c>
      <c r="L52" s="79">
        <v>11485000</v>
      </c>
      <c r="M52" s="81">
        <v>34260094</v>
      </c>
    </row>
    <row r="53" spans="1:13" ht="12.75">
      <c r="A53" s="51" t="s">
        <v>64</v>
      </c>
      <c r="B53" s="76" t="s">
        <v>128</v>
      </c>
      <c r="C53" s="77" t="s">
        <v>129</v>
      </c>
      <c r="D53" s="78">
        <v>0</v>
      </c>
      <c r="E53" s="79">
        <v>8385393</v>
      </c>
      <c r="F53" s="79">
        <v>106838519</v>
      </c>
      <c r="G53" s="79">
        <v>52870000</v>
      </c>
      <c r="H53" s="80">
        <v>168093912</v>
      </c>
      <c r="I53" s="78">
        <v>0</v>
      </c>
      <c r="J53" s="79">
        <v>10899461</v>
      </c>
      <c r="K53" s="79">
        <v>102875563</v>
      </c>
      <c r="L53" s="79">
        <v>47979000</v>
      </c>
      <c r="M53" s="81">
        <v>161754024</v>
      </c>
    </row>
    <row r="54" spans="1:13" ht="16.5">
      <c r="A54" s="52"/>
      <c r="B54" s="82" t="s">
        <v>130</v>
      </c>
      <c r="C54" s="83"/>
      <c r="D54" s="84">
        <f aca="true" t="shared" si="6" ref="D54:M54">SUM(D49:D53)</f>
        <v>12501952</v>
      </c>
      <c r="E54" s="85">
        <f t="shared" si="6"/>
        <v>31864237</v>
      </c>
      <c r="F54" s="85">
        <f t="shared" si="6"/>
        <v>307636091</v>
      </c>
      <c r="G54" s="85">
        <f t="shared" si="6"/>
        <v>93450000</v>
      </c>
      <c r="H54" s="86">
        <f t="shared" si="6"/>
        <v>445452280</v>
      </c>
      <c r="I54" s="84">
        <f t="shared" si="6"/>
        <v>7022135</v>
      </c>
      <c r="J54" s="85">
        <f t="shared" si="6"/>
        <v>31928911</v>
      </c>
      <c r="K54" s="85">
        <f t="shared" si="6"/>
        <v>293449148</v>
      </c>
      <c r="L54" s="85">
        <f t="shared" si="6"/>
        <v>93105000</v>
      </c>
      <c r="M54" s="87">
        <f t="shared" si="6"/>
        <v>425505194</v>
      </c>
    </row>
    <row r="55" spans="1:13" ht="16.5">
      <c r="A55" s="53"/>
      <c r="B55" s="88" t="s">
        <v>131</v>
      </c>
      <c r="C55" s="89"/>
      <c r="D55" s="90">
        <f aca="true" t="shared" si="7" ref="D55:M55">SUM(D9:D10,D12:D19,D21:D27,D29:D35,D37:D40,D42:D47,D49:D53)</f>
        <v>669448092</v>
      </c>
      <c r="E55" s="91">
        <f t="shared" si="7"/>
        <v>1675936857</v>
      </c>
      <c r="F55" s="91">
        <f t="shared" si="7"/>
        <v>2477127933</v>
      </c>
      <c r="G55" s="91">
        <f t="shared" si="7"/>
        <v>986630000</v>
      </c>
      <c r="H55" s="92">
        <f t="shared" si="7"/>
        <v>5809142882</v>
      </c>
      <c r="I55" s="90">
        <f t="shared" si="7"/>
        <v>686992997</v>
      </c>
      <c r="J55" s="91">
        <f t="shared" si="7"/>
        <v>2357934295</v>
      </c>
      <c r="K55" s="91">
        <f t="shared" si="7"/>
        <v>2849539278</v>
      </c>
      <c r="L55" s="91">
        <f t="shared" si="7"/>
        <v>868535000</v>
      </c>
      <c r="M55" s="93">
        <f t="shared" si="7"/>
        <v>6763001570</v>
      </c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5.5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132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47</v>
      </c>
      <c r="B9" s="76" t="s">
        <v>40</v>
      </c>
      <c r="C9" s="77" t="s">
        <v>41</v>
      </c>
      <c r="D9" s="78">
        <v>323518209</v>
      </c>
      <c r="E9" s="79">
        <v>969577282</v>
      </c>
      <c r="F9" s="79">
        <v>433543330</v>
      </c>
      <c r="G9" s="79">
        <v>137667000</v>
      </c>
      <c r="H9" s="80">
        <v>1864305821</v>
      </c>
      <c r="I9" s="78">
        <v>334857795</v>
      </c>
      <c r="J9" s="79">
        <v>1285456564</v>
      </c>
      <c r="K9" s="79">
        <v>130688549</v>
      </c>
      <c r="L9" s="79">
        <v>131692000</v>
      </c>
      <c r="M9" s="81">
        <v>1882694908</v>
      </c>
    </row>
    <row r="10" spans="1:13" ht="16.5">
      <c r="A10" s="52"/>
      <c r="B10" s="82" t="s">
        <v>48</v>
      </c>
      <c r="C10" s="83"/>
      <c r="D10" s="84">
        <f aca="true" t="shared" si="0" ref="D10:M10">D9</f>
        <v>323518209</v>
      </c>
      <c r="E10" s="85">
        <f t="shared" si="0"/>
        <v>969577282</v>
      </c>
      <c r="F10" s="85">
        <f t="shared" si="0"/>
        <v>433543330</v>
      </c>
      <c r="G10" s="85">
        <f t="shared" si="0"/>
        <v>137667000</v>
      </c>
      <c r="H10" s="86">
        <f t="shared" si="0"/>
        <v>1864305821</v>
      </c>
      <c r="I10" s="84">
        <f t="shared" si="0"/>
        <v>334857795</v>
      </c>
      <c r="J10" s="85">
        <f t="shared" si="0"/>
        <v>1285456564</v>
      </c>
      <c r="K10" s="85">
        <f t="shared" si="0"/>
        <v>130688549</v>
      </c>
      <c r="L10" s="85">
        <f t="shared" si="0"/>
        <v>131692000</v>
      </c>
      <c r="M10" s="87">
        <f t="shared" si="0"/>
        <v>1882694908</v>
      </c>
    </row>
    <row r="11" spans="1:13" ht="12.75">
      <c r="A11" s="51" t="s">
        <v>49</v>
      </c>
      <c r="B11" s="76" t="s">
        <v>133</v>
      </c>
      <c r="C11" s="77" t="s">
        <v>134</v>
      </c>
      <c r="D11" s="78">
        <v>6237548</v>
      </c>
      <c r="E11" s="79">
        <v>12116856</v>
      </c>
      <c r="F11" s="79">
        <v>2563901</v>
      </c>
      <c r="G11" s="79">
        <v>8155000</v>
      </c>
      <c r="H11" s="80">
        <v>29073305</v>
      </c>
      <c r="I11" s="78">
        <v>6587867</v>
      </c>
      <c r="J11" s="79">
        <v>4540475</v>
      </c>
      <c r="K11" s="79">
        <v>-5842943</v>
      </c>
      <c r="L11" s="79">
        <v>7380000</v>
      </c>
      <c r="M11" s="81">
        <v>12665399</v>
      </c>
    </row>
    <row r="12" spans="1:13" ht="12.75">
      <c r="A12" s="51" t="s">
        <v>49</v>
      </c>
      <c r="B12" s="76" t="s">
        <v>135</v>
      </c>
      <c r="C12" s="77" t="s">
        <v>136</v>
      </c>
      <c r="D12" s="78">
        <v>4211820</v>
      </c>
      <c r="E12" s="79">
        <v>10672502</v>
      </c>
      <c r="F12" s="79">
        <v>-11167560</v>
      </c>
      <c r="G12" s="79">
        <v>11316000</v>
      </c>
      <c r="H12" s="80">
        <v>15032762</v>
      </c>
      <c r="I12" s="78">
        <v>3755201</v>
      </c>
      <c r="J12" s="79">
        <v>6352766</v>
      </c>
      <c r="K12" s="79">
        <v>26749754</v>
      </c>
      <c r="L12" s="79">
        <v>8715000</v>
      </c>
      <c r="M12" s="81">
        <v>45572721</v>
      </c>
    </row>
    <row r="13" spans="1:13" ht="12.75">
      <c r="A13" s="51" t="s">
        <v>49</v>
      </c>
      <c r="B13" s="76" t="s">
        <v>137</v>
      </c>
      <c r="C13" s="77" t="s">
        <v>138</v>
      </c>
      <c r="D13" s="78">
        <v>1160614</v>
      </c>
      <c r="E13" s="79">
        <v>10183372</v>
      </c>
      <c r="F13" s="79">
        <v>-22201863</v>
      </c>
      <c r="G13" s="79">
        <v>28407000</v>
      </c>
      <c r="H13" s="80">
        <v>17549123</v>
      </c>
      <c r="I13" s="78">
        <v>996809</v>
      </c>
      <c r="J13" s="79">
        <v>9925738</v>
      </c>
      <c r="K13" s="79">
        <v>-10121559</v>
      </c>
      <c r="L13" s="79">
        <v>12864000</v>
      </c>
      <c r="M13" s="81">
        <v>13664988</v>
      </c>
    </row>
    <row r="14" spans="1:13" ht="12.75">
      <c r="A14" s="51" t="s">
        <v>64</v>
      </c>
      <c r="B14" s="76" t="s">
        <v>139</v>
      </c>
      <c r="C14" s="77" t="s">
        <v>140</v>
      </c>
      <c r="D14" s="78">
        <v>0</v>
      </c>
      <c r="E14" s="79">
        <v>0</v>
      </c>
      <c r="F14" s="79">
        <v>-562252</v>
      </c>
      <c r="G14" s="79">
        <v>1811000</v>
      </c>
      <c r="H14" s="80">
        <v>1248748</v>
      </c>
      <c r="I14" s="78">
        <v>0</v>
      </c>
      <c r="J14" s="79">
        <v>0</v>
      </c>
      <c r="K14" s="79">
        <v>37102917</v>
      </c>
      <c r="L14" s="79">
        <v>1023000</v>
      </c>
      <c r="M14" s="81">
        <v>38125917</v>
      </c>
    </row>
    <row r="15" spans="1:13" ht="16.5">
      <c r="A15" s="52"/>
      <c r="B15" s="82" t="s">
        <v>141</v>
      </c>
      <c r="C15" s="83"/>
      <c r="D15" s="84">
        <f aca="true" t="shared" si="1" ref="D15:M15">SUM(D11:D14)</f>
        <v>11609982</v>
      </c>
      <c r="E15" s="85">
        <f t="shared" si="1"/>
        <v>32972730</v>
      </c>
      <c r="F15" s="85">
        <f t="shared" si="1"/>
        <v>-31367774</v>
      </c>
      <c r="G15" s="85">
        <f t="shared" si="1"/>
        <v>49689000</v>
      </c>
      <c r="H15" s="86">
        <f t="shared" si="1"/>
        <v>62903938</v>
      </c>
      <c r="I15" s="84">
        <f t="shared" si="1"/>
        <v>11339877</v>
      </c>
      <c r="J15" s="85">
        <f t="shared" si="1"/>
        <v>20818979</v>
      </c>
      <c r="K15" s="85">
        <f t="shared" si="1"/>
        <v>47888169</v>
      </c>
      <c r="L15" s="85">
        <f t="shared" si="1"/>
        <v>29982000</v>
      </c>
      <c r="M15" s="87">
        <f t="shared" si="1"/>
        <v>110029025</v>
      </c>
    </row>
    <row r="16" spans="1:13" ht="12.75">
      <c r="A16" s="51" t="s">
        <v>49</v>
      </c>
      <c r="B16" s="76" t="s">
        <v>142</v>
      </c>
      <c r="C16" s="77" t="s">
        <v>143</v>
      </c>
      <c r="D16" s="78">
        <v>13561971</v>
      </c>
      <c r="E16" s="79">
        <v>20895908</v>
      </c>
      <c r="F16" s="79">
        <v>-22520103</v>
      </c>
      <c r="G16" s="79">
        <v>22700000</v>
      </c>
      <c r="H16" s="80">
        <v>34637776</v>
      </c>
      <c r="I16" s="78">
        <v>20224343</v>
      </c>
      <c r="J16" s="79">
        <v>30906985</v>
      </c>
      <c r="K16" s="79">
        <v>-2951605</v>
      </c>
      <c r="L16" s="79">
        <v>3050000</v>
      </c>
      <c r="M16" s="81">
        <v>51229723</v>
      </c>
    </row>
    <row r="17" spans="1:13" ht="12.75">
      <c r="A17" s="51" t="s">
        <v>49</v>
      </c>
      <c r="B17" s="76" t="s">
        <v>144</v>
      </c>
      <c r="C17" s="77" t="s">
        <v>145</v>
      </c>
      <c r="D17" s="78">
        <v>3449519</v>
      </c>
      <c r="E17" s="79">
        <v>40330925</v>
      </c>
      <c r="F17" s="79">
        <v>42966358</v>
      </c>
      <c r="G17" s="79">
        <v>2100000</v>
      </c>
      <c r="H17" s="80">
        <v>88846802</v>
      </c>
      <c r="I17" s="78">
        <v>11423</v>
      </c>
      <c r="J17" s="79">
        <v>11631906</v>
      </c>
      <c r="K17" s="79">
        <v>11052671</v>
      </c>
      <c r="L17" s="79">
        <v>7653000</v>
      </c>
      <c r="M17" s="81">
        <v>30349000</v>
      </c>
    </row>
    <row r="18" spans="1:13" ht="12.75">
      <c r="A18" s="51" t="s">
        <v>49</v>
      </c>
      <c r="B18" s="76" t="s">
        <v>146</v>
      </c>
      <c r="C18" s="77" t="s">
        <v>147</v>
      </c>
      <c r="D18" s="78">
        <v>2370013</v>
      </c>
      <c r="E18" s="79">
        <v>15078592</v>
      </c>
      <c r="F18" s="79">
        <v>16928409</v>
      </c>
      <c r="G18" s="79">
        <v>3550000</v>
      </c>
      <c r="H18" s="80">
        <v>37927014</v>
      </c>
      <c r="I18" s="78">
        <v>2808430</v>
      </c>
      <c r="J18" s="79">
        <v>14654135</v>
      </c>
      <c r="K18" s="79">
        <v>22544349</v>
      </c>
      <c r="L18" s="79">
        <v>395000</v>
      </c>
      <c r="M18" s="81">
        <v>40401914</v>
      </c>
    </row>
    <row r="19" spans="1:13" ht="12.75">
      <c r="A19" s="51" t="s">
        <v>49</v>
      </c>
      <c r="B19" s="76" t="s">
        <v>148</v>
      </c>
      <c r="C19" s="77" t="s">
        <v>149</v>
      </c>
      <c r="D19" s="78">
        <v>106108583</v>
      </c>
      <c r="E19" s="79">
        <v>330109972</v>
      </c>
      <c r="F19" s="79">
        <v>270787410</v>
      </c>
      <c r="G19" s="79">
        <v>21324000</v>
      </c>
      <c r="H19" s="80">
        <v>728329965</v>
      </c>
      <c r="I19" s="78">
        <v>83317059</v>
      </c>
      <c r="J19" s="79">
        <v>317371909</v>
      </c>
      <c r="K19" s="79">
        <v>177970352</v>
      </c>
      <c r="L19" s="79">
        <v>16314000</v>
      </c>
      <c r="M19" s="81">
        <v>594973320</v>
      </c>
    </row>
    <row r="20" spans="1:13" ht="12.75">
      <c r="A20" s="51" t="s">
        <v>49</v>
      </c>
      <c r="B20" s="76" t="s">
        <v>150</v>
      </c>
      <c r="C20" s="77" t="s">
        <v>151</v>
      </c>
      <c r="D20" s="78">
        <v>6403274</v>
      </c>
      <c r="E20" s="79">
        <v>26013103</v>
      </c>
      <c r="F20" s="79">
        <v>44855696</v>
      </c>
      <c r="G20" s="79">
        <v>7050000</v>
      </c>
      <c r="H20" s="80">
        <v>84322073</v>
      </c>
      <c r="I20" s="78">
        <v>3770134</v>
      </c>
      <c r="J20" s="79">
        <v>1286368</v>
      </c>
      <c r="K20" s="79">
        <v>27649554</v>
      </c>
      <c r="L20" s="79">
        <v>7712000</v>
      </c>
      <c r="M20" s="81">
        <v>40418056</v>
      </c>
    </row>
    <row r="21" spans="1:13" ht="12.75">
      <c r="A21" s="51" t="s">
        <v>64</v>
      </c>
      <c r="B21" s="76" t="s">
        <v>152</v>
      </c>
      <c r="C21" s="77" t="s">
        <v>153</v>
      </c>
      <c r="D21" s="78">
        <v>0</v>
      </c>
      <c r="E21" s="79">
        <v>0</v>
      </c>
      <c r="F21" s="79">
        <v>31353497</v>
      </c>
      <c r="G21" s="79">
        <v>2600000</v>
      </c>
      <c r="H21" s="80">
        <v>33953497</v>
      </c>
      <c r="I21" s="78">
        <v>0</v>
      </c>
      <c r="J21" s="79">
        <v>0</v>
      </c>
      <c r="K21" s="79">
        <v>30672887</v>
      </c>
      <c r="L21" s="79">
        <v>4225000</v>
      </c>
      <c r="M21" s="81">
        <v>34897887</v>
      </c>
    </row>
    <row r="22" spans="1:13" ht="16.5">
      <c r="A22" s="52"/>
      <c r="B22" s="82" t="s">
        <v>154</v>
      </c>
      <c r="C22" s="83"/>
      <c r="D22" s="84">
        <f aca="true" t="shared" si="2" ref="D22:M22">SUM(D16:D21)</f>
        <v>131893360</v>
      </c>
      <c r="E22" s="85">
        <f t="shared" si="2"/>
        <v>432428500</v>
      </c>
      <c r="F22" s="85">
        <f t="shared" si="2"/>
        <v>384371267</v>
      </c>
      <c r="G22" s="85">
        <f t="shared" si="2"/>
        <v>59324000</v>
      </c>
      <c r="H22" s="86">
        <f t="shared" si="2"/>
        <v>1008017127</v>
      </c>
      <c r="I22" s="84">
        <f t="shared" si="2"/>
        <v>110131389</v>
      </c>
      <c r="J22" s="85">
        <f t="shared" si="2"/>
        <v>375851303</v>
      </c>
      <c r="K22" s="85">
        <f t="shared" si="2"/>
        <v>266938208</v>
      </c>
      <c r="L22" s="85">
        <f t="shared" si="2"/>
        <v>39349000</v>
      </c>
      <c r="M22" s="87">
        <f t="shared" si="2"/>
        <v>792269900</v>
      </c>
    </row>
    <row r="23" spans="1:13" ht="12.75">
      <c r="A23" s="51" t="s">
        <v>49</v>
      </c>
      <c r="B23" s="76" t="s">
        <v>155</v>
      </c>
      <c r="C23" s="77" t="s">
        <v>156</v>
      </c>
      <c r="D23" s="78">
        <v>16341054</v>
      </c>
      <c r="E23" s="79">
        <v>60715375</v>
      </c>
      <c r="F23" s="79">
        <v>-12940885</v>
      </c>
      <c r="G23" s="79">
        <v>75914000</v>
      </c>
      <c r="H23" s="80">
        <v>140029544</v>
      </c>
      <c r="I23" s="78">
        <v>14426329</v>
      </c>
      <c r="J23" s="79">
        <v>52148454</v>
      </c>
      <c r="K23" s="79">
        <v>98342833</v>
      </c>
      <c r="L23" s="79">
        <v>34947000</v>
      </c>
      <c r="M23" s="81">
        <v>199864616</v>
      </c>
    </row>
    <row r="24" spans="1:13" ht="12.75">
      <c r="A24" s="51" t="s">
        <v>49</v>
      </c>
      <c r="B24" s="76" t="s">
        <v>157</v>
      </c>
      <c r="C24" s="77" t="s">
        <v>158</v>
      </c>
      <c r="D24" s="78">
        <v>31356271</v>
      </c>
      <c r="E24" s="79">
        <v>93231519</v>
      </c>
      <c r="F24" s="79">
        <v>110548272</v>
      </c>
      <c r="G24" s="79">
        <v>4185000</v>
      </c>
      <c r="H24" s="80">
        <v>239321062</v>
      </c>
      <c r="I24" s="78">
        <v>29914449</v>
      </c>
      <c r="J24" s="79">
        <v>87349145</v>
      </c>
      <c r="K24" s="79">
        <v>49081795</v>
      </c>
      <c r="L24" s="79">
        <v>10520000</v>
      </c>
      <c r="M24" s="81">
        <v>176865389</v>
      </c>
    </row>
    <row r="25" spans="1:13" ht="12.75">
      <c r="A25" s="51" t="s">
        <v>49</v>
      </c>
      <c r="B25" s="76" t="s">
        <v>159</v>
      </c>
      <c r="C25" s="77" t="s">
        <v>160</v>
      </c>
      <c r="D25" s="78">
        <v>4365561</v>
      </c>
      <c r="E25" s="79">
        <v>38476413</v>
      </c>
      <c r="F25" s="79">
        <v>57894288</v>
      </c>
      <c r="G25" s="79">
        <v>1750000</v>
      </c>
      <c r="H25" s="80">
        <v>102486262</v>
      </c>
      <c r="I25" s="78">
        <v>3870506</v>
      </c>
      <c r="J25" s="79">
        <v>31378941</v>
      </c>
      <c r="K25" s="79">
        <v>31893964</v>
      </c>
      <c r="L25" s="79">
        <v>6825000</v>
      </c>
      <c r="M25" s="81">
        <v>73968411</v>
      </c>
    </row>
    <row r="26" spans="1:13" ht="12.75">
      <c r="A26" s="51" t="s">
        <v>49</v>
      </c>
      <c r="B26" s="76" t="s">
        <v>161</v>
      </c>
      <c r="C26" s="77" t="s">
        <v>162</v>
      </c>
      <c r="D26" s="78">
        <v>41917395</v>
      </c>
      <c r="E26" s="79">
        <v>71825884</v>
      </c>
      <c r="F26" s="79">
        <v>170776481</v>
      </c>
      <c r="G26" s="79">
        <v>37185000</v>
      </c>
      <c r="H26" s="80">
        <v>321704760</v>
      </c>
      <c r="I26" s="78">
        <v>45328086</v>
      </c>
      <c r="J26" s="79">
        <v>67213527</v>
      </c>
      <c r="K26" s="79">
        <v>383871554</v>
      </c>
      <c r="L26" s="79">
        <v>18307000</v>
      </c>
      <c r="M26" s="81">
        <v>514720167</v>
      </c>
    </row>
    <row r="27" spans="1:13" ht="12.75">
      <c r="A27" s="51" t="s">
        <v>49</v>
      </c>
      <c r="B27" s="76" t="s">
        <v>163</v>
      </c>
      <c r="C27" s="77" t="s">
        <v>164</v>
      </c>
      <c r="D27" s="78">
        <v>2169529</v>
      </c>
      <c r="E27" s="79">
        <v>9018217</v>
      </c>
      <c r="F27" s="79">
        <v>35816190</v>
      </c>
      <c r="G27" s="79">
        <v>19409000</v>
      </c>
      <c r="H27" s="80">
        <v>66412936</v>
      </c>
      <c r="I27" s="78">
        <v>1903804</v>
      </c>
      <c r="J27" s="79">
        <v>9934439</v>
      </c>
      <c r="K27" s="79">
        <v>2355081</v>
      </c>
      <c r="L27" s="79">
        <v>3448000</v>
      </c>
      <c r="M27" s="81">
        <v>17641324</v>
      </c>
    </row>
    <row r="28" spans="1:13" ht="12.75">
      <c r="A28" s="51" t="s">
        <v>49</v>
      </c>
      <c r="B28" s="76" t="s">
        <v>165</v>
      </c>
      <c r="C28" s="77" t="s">
        <v>166</v>
      </c>
      <c r="D28" s="78">
        <v>5665723</v>
      </c>
      <c r="E28" s="79">
        <v>14108069</v>
      </c>
      <c r="F28" s="79">
        <v>21258325</v>
      </c>
      <c r="G28" s="79">
        <v>17099000</v>
      </c>
      <c r="H28" s="80">
        <v>58131117</v>
      </c>
      <c r="I28" s="78">
        <v>3240732</v>
      </c>
      <c r="J28" s="79">
        <v>15528169</v>
      </c>
      <c r="K28" s="79">
        <v>3112404</v>
      </c>
      <c r="L28" s="79">
        <v>960000</v>
      </c>
      <c r="M28" s="81">
        <v>22841305</v>
      </c>
    </row>
    <row r="29" spans="1:13" ht="12.75">
      <c r="A29" s="51" t="s">
        <v>64</v>
      </c>
      <c r="B29" s="76" t="s">
        <v>167</v>
      </c>
      <c r="C29" s="77" t="s">
        <v>168</v>
      </c>
      <c r="D29" s="78">
        <v>0</v>
      </c>
      <c r="E29" s="79">
        <v>0</v>
      </c>
      <c r="F29" s="79">
        <v>31445086</v>
      </c>
      <c r="G29" s="79">
        <v>4220000</v>
      </c>
      <c r="H29" s="80">
        <v>35665086</v>
      </c>
      <c r="I29" s="78">
        <v>0</v>
      </c>
      <c r="J29" s="79">
        <v>0</v>
      </c>
      <c r="K29" s="79">
        <v>33242593</v>
      </c>
      <c r="L29" s="79">
        <v>3272000</v>
      </c>
      <c r="M29" s="81">
        <v>36514593</v>
      </c>
    </row>
    <row r="30" spans="1:13" ht="16.5">
      <c r="A30" s="52"/>
      <c r="B30" s="82" t="s">
        <v>169</v>
      </c>
      <c r="C30" s="83"/>
      <c r="D30" s="84">
        <f aca="true" t="shared" si="3" ref="D30:M30">SUM(D23:D29)</f>
        <v>101815533</v>
      </c>
      <c r="E30" s="85">
        <f t="shared" si="3"/>
        <v>287375477</v>
      </c>
      <c r="F30" s="85">
        <f t="shared" si="3"/>
        <v>414797757</v>
      </c>
      <c r="G30" s="85">
        <f t="shared" si="3"/>
        <v>159762000</v>
      </c>
      <c r="H30" s="86">
        <f t="shared" si="3"/>
        <v>963750767</v>
      </c>
      <c r="I30" s="84">
        <f t="shared" si="3"/>
        <v>98683906</v>
      </c>
      <c r="J30" s="85">
        <f t="shared" si="3"/>
        <v>263552675</v>
      </c>
      <c r="K30" s="85">
        <f t="shared" si="3"/>
        <v>601900224</v>
      </c>
      <c r="L30" s="85">
        <f t="shared" si="3"/>
        <v>78279000</v>
      </c>
      <c r="M30" s="87">
        <f t="shared" si="3"/>
        <v>1042415805</v>
      </c>
    </row>
    <row r="31" spans="1:13" ht="12.75">
      <c r="A31" s="51" t="s">
        <v>49</v>
      </c>
      <c r="B31" s="76" t="s">
        <v>170</v>
      </c>
      <c r="C31" s="77" t="s">
        <v>171</v>
      </c>
      <c r="D31" s="78">
        <v>19260025</v>
      </c>
      <c r="E31" s="79">
        <v>115863570</v>
      </c>
      <c r="F31" s="79">
        <v>124462657</v>
      </c>
      <c r="G31" s="79">
        <v>8693000</v>
      </c>
      <c r="H31" s="80">
        <v>268279252</v>
      </c>
      <c r="I31" s="78">
        <v>17875725</v>
      </c>
      <c r="J31" s="79">
        <v>110386757</v>
      </c>
      <c r="K31" s="79">
        <v>61334574</v>
      </c>
      <c r="L31" s="79">
        <v>2750000</v>
      </c>
      <c r="M31" s="81">
        <v>192347056</v>
      </c>
    </row>
    <row r="32" spans="1:13" ht="12.75">
      <c r="A32" s="51" t="s">
        <v>49</v>
      </c>
      <c r="B32" s="76" t="s">
        <v>172</v>
      </c>
      <c r="C32" s="77" t="s">
        <v>173</v>
      </c>
      <c r="D32" s="78">
        <v>24170259</v>
      </c>
      <c r="E32" s="79">
        <v>91325165</v>
      </c>
      <c r="F32" s="79">
        <v>25486106</v>
      </c>
      <c r="G32" s="79">
        <v>42239000</v>
      </c>
      <c r="H32" s="80">
        <v>183220530</v>
      </c>
      <c r="I32" s="78">
        <v>23430449</v>
      </c>
      <c r="J32" s="79">
        <v>147401342</v>
      </c>
      <c r="K32" s="79">
        <v>26686763</v>
      </c>
      <c r="L32" s="79">
        <v>23762000</v>
      </c>
      <c r="M32" s="81">
        <v>221280554</v>
      </c>
    </row>
    <row r="33" spans="1:13" ht="12.75">
      <c r="A33" s="51" t="s">
        <v>49</v>
      </c>
      <c r="B33" s="76" t="s">
        <v>174</v>
      </c>
      <c r="C33" s="77" t="s">
        <v>175</v>
      </c>
      <c r="D33" s="78">
        <v>52465896</v>
      </c>
      <c r="E33" s="79">
        <v>245925926</v>
      </c>
      <c r="F33" s="79">
        <v>90388995</v>
      </c>
      <c r="G33" s="79">
        <v>4490000</v>
      </c>
      <c r="H33" s="80">
        <v>393270817</v>
      </c>
      <c r="I33" s="78">
        <v>44493113</v>
      </c>
      <c r="J33" s="79">
        <v>188969197</v>
      </c>
      <c r="K33" s="79">
        <v>56206017</v>
      </c>
      <c r="L33" s="79">
        <v>9796000</v>
      </c>
      <c r="M33" s="81">
        <v>299464327</v>
      </c>
    </row>
    <row r="34" spans="1:13" ht="12.75">
      <c r="A34" s="51" t="s">
        <v>49</v>
      </c>
      <c r="B34" s="76" t="s">
        <v>176</v>
      </c>
      <c r="C34" s="77" t="s">
        <v>177</v>
      </c>
      <c r="D34" s="78">
        <v>9536734</v>
      </c>
      <c r="E34" s="79">
        <v>19949520</v>
      </c>
      <c r="F34" s="79">
        <v>58090711</v>
      </c>
      <c r="G34" s="79">
        <v>8000000</v>
      </c>
      <c r="H34" s="80">
        <v>95576965</v>
      </c>
      <c r="I34" s="78">
        <v>0</v>
      </c>
      <c r="J34" s="79">
        <v>0</v>
      </c>
      <c r="K34" s="79">
        <v>-10050000</v>
      </c>
      <c r="L34" s="79">
        <v>10050000</v>
      </c>
      <c r="M34" s="81">
        <v>0</v>
      </c>
    </row>
    <row r="35" spans="1:13" ht="12.75">
      <c r="A35" s="51" t="s">
        <v>64</v>
      </c>
      <c r="B35" s="76" t="s">
        <v>178</v>
      </c>
      <c r="C35" s="77" t="s">
        <v>179</v>
      </c>
      <c r="D35" s="78">
        <v>0</v>
      </c>
      <c r="E35" s="79">
        <v>0</v>
      </c>
      <c r="F35" s="79">
        <v>46147264</v>
      </c>
      <c r="G35" s="79">
        <v>3706000</v>
      </c>
      <c r="H35" s="80">
        <v>49853264</v>
      </c>
      <c r="I35" s="78">
        <v>0</v>
      </c>
      <c r="J35" s="79">
        <v>0</v>
      </c>
      <c r="K35" s="79">
        <v>38596006</v>
      </c>
      <c r="L35" s="79">
        <v>3695000</v>
      </c>
      <c r="M35" s="81">
        <v>42291006</v>
      </c>
    </row>
    <row r="36" spans="1:13" ht="16.5">
      <c r="A36" s="52"/>
      <c r="B36" s="82" t="s">
        <v>180</v>
      </c>
      <c r="C36" s="83"/>
      <c r="D36" s="84">
        <f aca="true" t="shared" si="4" ref="D36:M36">SUM(D31:D35)</f>
        <v>105432914</v>
      </c>
      <c r="E36" s="85">
        <f t="shared" si="4"/>
        <v>473064181</v>
      </c>
      <c r="F36" s="85">
        <f t="shared" si="4"/>
        <v>344575733</v>
      </c>
      <c r="G36" s="85">
        <f t="shared" si="4"/>
        <v>67128000</v>
      </c>
      <c r="H36" s="86">
        <f t="shared" si="4"/>
        <v>990200828</v>
      </c>
      <c r="I36" s="84">
        <f t="shared" si="4"/>
        <v>85799287</v>
      </c>
      <c r="J36" s="85">
        <f t="shared" si="4"/>
        <v>446757296</v>
      </c>
      <c r="K36" s="85">
        <f t="shared" si="4"/>
        <v>172773360</v>
      </c>
      <c r="L36" s="85">
        <f t="shared" si="4"/>
        <v>50053000</v>
      </c>
      <c r="M36" s="87">
        <f t="shared" si="4"/>
        <v>755382943</v>
      </c>
    </row>
    <row r="37" spans="1:13" ht="16.5">
      <c r="A37" s="53"/>
      <c r="B37" s="88" t="s">
        <v>181</v>
      </c>
      <c r="C37" s="89"/>
      <c r="D37" s="90">
        <f aca="true" t="shared" si="5" ref="D37:M37">SUM(D9,D11:D14,D16:D21,D23:D29,D31:D35)</f>
        <v>674269998</v>
      </c>
      <c r="E37" s="91">
        <f t="shared" si="5"/>
        <v>2195418170</v>
      </c>
      <c r="F37" s="91">
        <f t="shared" si="5"/>
        <v>1545920313</v>
      </c>
      <c r="G37" s="91">
        <f t="shared" si="5"/>
        <v>473570000</v>
      </c>
      <c r="H37" s="92">
        <f t="shared" si="5"/>
        <v>4889178481</v>
      </c>
      <c r="I37" s="90">
        <f t="shared" si="5"/>
        <v>640812254</v>
      </c>
      <c r="J37" s="91">
        <f t="shared" si="5"/>
        <v>2392436817</v>
      </c>
      <c r="K37" s="91">
        <f t="shared" si="5"/>
        <v>1220188510</v>
      </c>
      <c r="L37" s="91">
        <f t="shared" si="5"/>
        <v>329355000</v>
      </c>
      <c r="M37" s="93">
        <f t="shared" si="5"/>
        <v>4582792581</v>
      </c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5.5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182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47</v>
      </c>
      <c r="B9" s="76" t="s">
        <v>34</v>
      </c>
      <c r="C9" s="77" t="s">
        <v>35</v>
      </c>
      <c r="D9" s="78">
        <v>1480788327</v>
      </c>
      <c r="E9" s="79">
        <v>6050603841</v>
      </c>
      <c r="F9" s="79">
        <v>1879054286</v>
      </c>
      <c r="G9" s="79">
        <v>207408000</v>
      </c>
      <c r="H9" s="80">
        <v>9617854454</v>
      </c>
      <c r="I9" s="78">
        <v>1476781408</v>
      </c>
      <c r="J9" s="79">
        <v>4949297393</v>
      </c>
      <c r="K9" s="79">
        <v>228883585</v>
      </c>
      <c r="L9" s="79">
        <v>380640000</v>
      </c>
      <c r="M9" s="81">
        <v>7035602386</v>
      </c>
    </row>
    <row r="10" spans="1:13" ht="12.75">
      <c r="A10" s="51" t="s">
        <v>47</v>
      </c>
      <c r="B10" s="76" t="s">
        <v>38</v>
      </c>
      <c r="C10" s="77" t="s">
        <v>39</v>
      </c>
      <c r="D10" s="78">
        <v>3179344714</v>
      </c>
      <c r="E10" s="79">
        <v>7312101449</v>
      </c>
      <c r="F10" s="79">
        <v>4704415549</v>
      </c>
      <c r="G10" s="79">
        <v>422906000</v>
      </c>
      <c r="H10" s="80">
        <v>15618767712</v>
      </c>
      <c r="I10" s="78">
        <v>3211383295</v>
      </c>
      <c r="J10" s="79">
        <v>7568704849</v>
      </c>
      <c r="K10" s="79">
        <v>4986455557</v>
      </c>
      <c r="L10" s="79">
        <v>560049000</v>
      </c>
      <c r="M10" s="81">
        <v>16326592701</v>
      </c>
    </row>
    <row r="11" spans="1:13" ht="12.75">
      <c r="A11" s="51" t="s">
        <v>47</v>
      </c>
      <c r="B11" s="76" t="s">
        <v>44</v>
      </c>
      <c r="C11" s="77" t="s">
        <v>45</v>
      </c>
      <c r="D11" s="78">
        <v>2206425250</v>
      </c>
      <c r="E11" s="79">
        <v>4638862472</v>
      </c>
      <c r="F11" s="79">
        <v>1488638326</v>
      </c>
      <c r="G11" s="79">
        <v>290632000</v>
      </c>
      <c r="H11" s="80">
        <v>8624558048</v>
      </c>
      <c r="I11" s="78">
        <v>1879039639</v>
      </c>
      <c r="J11" s="79">
        <v>4806125886</v>
      </c>
      <c r="K11" s="79">
        <v>2295941223</v>
      </c>
      <c r="L11" s="79">
        <v>341192000</v>
      </c>
      <c r="M11" s="81">
        <v>9322298748</v>
      </c>
    </row>
    <row r="12" spans="1:13" ht="16.5">
      <c r="A12" s="52"/>
      <c r="B12" s="82" t="s">
        <v>48</v>
      </c>
      <c r="C12" s="83"/>
      <c r="D12" s="84">
        <f aca="true" t="shared" si="0" ref="D12:M12">SUM(D9:D11)</f>
        <v>6866558291</v>
      </c>
      <c r="E12" s="85">
        <f t="shared" si="0"/>
        <v>18001567762</v>
      </c>
      <c r="F12" s="85">
        <f t="shared" si="0"/>
        <v>8072108161</v>
      </c>
      <c r="G12" s="85">
        <f t="shared" si="0"/>
        <v>920946000</v>
      </c>
      <c r="H12" s="86">
        <f t="shared" si="0"/>
        <v>33861180214</v>
      </c>
      <c r="I12" s="84">
        <f t="shared" si="0"/>
        <v>6567204342</v>
      </c>
      <c r="J12" s="85">
        <f t="shared" si="0"/>
        <v>17324128128</v>
      </c>
      <c r="K12" s="85">
        <f t="shared" si="0"/>
        <v>7511280365</v>
      </c>
      <c r="L12" s="85">
        <f t="shared" si="0"/>
        <v>1281881000</v>
      </c>
      <c r="M12" s="87">
        <f t="shared" si="0"/>
        <v>32684493835</v>
      </c>
    </row>
    <row r="13" spans="1:13" ht="12.75">
      <c r="A13" s="51" t="s">
        <v>49</v>
      </c>
      <c r="B13" s="76" t="s">
        <v>183</v>
      </c>
      <c r="C13" s="77" t="s">
        <v>184</v>
      </c>
      <c r="D13" s="78">
        <v>235875518</v>
      </c>
      <c r="E13" s="79">
        <v>867794996</v>
      </c>
      <c r="F13" s="79">
        <v>520031033</v>
      </c>
      <c r="G13" s="79">
        <v>3934000</v>
      </c>
      <c r="H13" s="80">
        <v>1627635547</v>
      </c>
      <c r="I13" s="78">
        <v>224714400</v>
      </c>
      <c r="J13" s="79">
        <v>938233069</v>
      </c>
      <c r="K13" s="79">
        <v>261373218</v>
      </c>
      <c r="L13" s="79">
        <v>4567000</v>
      </c>
      <c r="M13" s="81">
        <v>1428887687</v>
      </c>
    </row>
    <row r="14" spans="1:13" ht="12.75">
      <c r="A14" s="51" t="s">
        <v>49</v>
      </c>
      <c r="B14" s="76" t="s">
        <v>185</v>
      </c>
      <c r="C14" s="77" t="s">
        <v>186</v>
      </c>
      <c r="D14" s="78">
        <v>63721349</v>
      </c>
      <c r="E14" s="79">
        <v>172571177</v>
      </c>
      <c r="F14" s="79">
        <v>68371869</v>
      </c>
      <c r="G14" s="79">
        <v>4337000</v>
      </c>
      <c r="H14" s="80">
        <v>309001395</v>
      </c>
      <c r="I14" s="78">
        <v>58386447</v>
      </c>
      <c r="J14" s="79">
        <v>159536765</v>
      </c>
      <c r="K14" s="79">
        <v>23567064</v>
      </c>
      <c r="L14" s="79">
        <v>24568000</v>
      </c>
      <c r="M14" s="81">
        <v>266058276</v>
      </c>
    </row>
    <row r="15" spans="1:13" ht="12.75">
      <c r="A15" s="51" t="s">
        <v>49</v>
      </c>
      <c r="B15" s="76" t="s">
        <v>187</v>
      </c>
      <c r="C15" s="77" t="s">
        <v>188</v>
      </c>
      <c r="D15" s="78">
        <v>35378429</v>
      </c>
      <c r="E15" s="79">
        <v>132167849</v>
      </c>
      <c r="F15" s="79">
        <v>33687178</v>
      </c>
      <c r="G15" s="79">
        <v>20359000</v>
      </c>
      <c r="H15" s="80">
        <v>221592456</v>
      </c>
      <c r="I15" s="78">
        <v>33622420</v>
      </c>
      <c r="J15" s="79">
        <v>138114551</v>
      </c>
      <c r="K15" s="79">
        <v>34819534</v>
      </c>
      <c r="L15" s="79">
        <v>12438000</v>
      </c>
      <c r="M15" s="81">
        <v>218994505</v>
      </c>
    </row>
    <row r="16" spans="1:13" ht="12.75">
      <c r="A16" s="51" t="s">
        <v>64</v>
      </c>
      <c r="B16" s="76" t="s">
        <v>189</v>
      </c>
      <c r="C16" s="77" t="s">
        <v>190</v>
      </c>
      <c r="D16" s="78">
        <v>0</v>
      </c>
      <c r="E16" s="79">
        <v>0</v>
      </c>
      <c r="F16" s="79">
        <v>89674987</v>
      </c>
      <c r="G16" s="79">
        <v>3137000</v>
      </c>
      <c r="H16" s="80">
        <v>92811987</v>
      </c>
      <c r="I16" s="78">
        <v>0</v>
      </c>
      <c r="J16" s="79">
        <v>0</v>
      </c>
      <c r="K16" s="79">
        <v>93723899</v>
      </c>
      <c r="L16" s="79">
        <v>1125000</v>
      </c>
      <c r="M16" s="81">
        <v>94848899</v>
      </c>
    </row>
    <row r="17" spans="1:13" ht="16.5">
      <c r="A17" s="52"/>
      <c r="B17" s="82" t="s">
        <v>191</v>
      </c>
      <c r="C17" s="83"/>
      <c r="D17" s="84">
        <f aca="true" t="shared" si="1" ref="D17:M17">SUM(D13:D16)</f>
        <v>334975296</v>
      </c>
      <c r="E17" s="85">
        <f t="shared" si="1"/>
        <v>1172534022</v>
      </c>
      <c r="F17" s="85">
        <f t="shared" si="1"/>
        <v>711765067</v>
      </c>
      <c r="G17" s="85">
        <f t="shared" si="1"/>
        <v>31767000</v>
      </c>
      <c r="H17" s="86">
        <f t="shared" si="1"/>
        <v>2251041385</v>
      </c>
      <c r="I17" s="84">
        <f t="shared" si="1"/>
        <v>316723267</v>
      </c>
      <c r="J17" s="85">
        <f t="shared" si="1"/>
        <v>1235884385</v>
      </c>
      <c r="K17" s="85">
        <f t="shared" si="1"/>
        <v>413483715</v>
      </c>
      <c r="L17" s="85">
        <f t="shared" si="1"/>
        <v>42698000</v>
      </c>
      <c r="M17" s="87">
        <f t="shared" si="1"/>
        <v>2008789367</v>
      </c>
    </row>
    <row r="18" spans="1:13" ht="12.75">
      <c r="A18" s="51" t="s">
        <v>49</v>
      </c>
      <c r="B18" s="76" t="s">
        <v>192</v>
      </c>
      <c r="C18" s="77" t="s">
        <v>193</v>
      </c>
      <c r="D18" s="78">
        <v>123173985</v>
      </c>
      <c r="E18" s="79">
        <v>414858175</v>
      </c>
      <c r="F18" s="79">
        <v>197449526</v>
      </c>
      <c r="G18" s="79">
        <v>59261000</v>
      </c>
      <c r="H18" s="80">
        <v>794742686</v>
      </c>
      <c r="I18" s="78">
        <v>136447931</v>
      </c>
      <c r="J18" s="79">
        <v>412501637</v>
      </c>
      <c r="K18" s="79">
        <v>17497249</v>
      </c>
      <c r="L18" s="79">
        <v>113232000</v>
      </c>
      <c r="M18" s="81">
        <v>679678817</v>
      </c>
    </row>
    <row r="19" spans="1:13" ht="12.75">
      <c r="A19" s="51" t="s">
        <v>49</v>
      </c>
      <c r="B19" s="76" t="s">
        <v>194</v>
      </c>
      <c r="C19" s="77" t="s">
        <v>195</v>
      </c>
      <c r="D19" s="78">
        <v>134902477</v>
      </c>
      <c r="E19" s="79">
        <v>182866074</v>
      </c>
      <c r="F19" s="79">
        <v>30335716</v>
      </c>
      <c r="G19" s="79">
        <v>62698000</v>
      </c>
      <c r="H19" s="80">
        <v>410802267</v>
      </c>
      <c r="I19" s="78">
        <v>132722622</v>
      </c>
      <c r="J19" s="79">
        <v>172210944</v>
      </c>
      <c r="K19" s="79">
        <v>87183601</v>
      </c>
      <c r="L19" s="79">
        <v>17342000</v>
      </c>
      <c r="M19" s="81">
        <v>409459167</v>
      </c>
    </row>
    <row r="20" spans="1:13" ht="12.75">
      <c r="A20" s="51" t="s">
        <v>49</v>
      </c>
      <c r="B20" s="76" t="s">
        <v>196</v>
      </c>
      <c r="C20" s="77" t="s">
        <v>197</v>
      </c>
      <c r="D20" s="78">
        <v>63961067</v>
      </c>
      <c r="E20" s="79">
        <v>268576200</v>
      </c>
      <c r="F20" s="79">
        <v>234144730</v>
      </c>
      <c r="G20" s="79">
        <v>11201000</v>
      </c>
      <c r="H20" s="80">
        <v>577882997</v>
      </c>
      <c r="I20" s="78">
        <v>50354140</v>
      </c>
      <c r="J20" s="79">
        <v>254868577</v>
      </c>
      <c r="K20" s="79">
        <v>81057045</v>
      </c>
      <c r="L20" s="79">
        <v>22927000</v>
      </c>
      <c r="M20" s="81">
        <v>409206762</v>
      </c>
    </row>
    <row r="21" spans="1:13" ht="12.75">
      <c r="A21" s="51" t="s">
        <v>64</v>
      </c>
      <c r="B21" s="76" t="s">
        <v>198</v>
      </c>
      <c r="C21" s="77" t="s">
        <v>199</v>
      </c>
      <c r="D21" s="78">
        <v>0</v>
      </c>
      <c r="E21" s="79">
        <v>149493</v>
      </c>
      <c r="F21" s="79">
        <v>55923334</v>
      </c>
      <c r="G21" s="79">
        <v>2777000</v>
      </c>
      <c r="H21" s="80">
        <v>58849827</v>
      </c>
      <c r="I21" s="78">
        <v>0</v>
      </c>
      <c r="J21" s="79">
        <v>109518</v>
      </c>
      <c r="K21" s="79">
        <v>54426451</v>
      </c>
      <c r="L21" s="79">
        <v>1148000</v>
      </c>
      <c r="M21" s="81">
        <v>55683969</v>
      </c>
    </row>
    <row r="22" spans="1:13" ht="16.5">
      <c r="A22" s="52"/>
      <c r="B22" s="82" t="s">
        <v>200</v>
      </c>
      <c r="C22" s="83"/>
      <c r="D22" s="84">
        <f aca="true" t="shared" si="2" ref="D22:M22">SUM(D18:D21)</f>
        <v>322037529</v>
      </c>
      <c r="E22" s="85">
        <f t="shared" si="2"/>
        <v>866449942</v>
      </c>
      <c r="F22" s="85">
        <f t="shared" si="2"/>
        <v>517853306</v>
      </c>
      <c r="G22" s="85">
        <f t="shared" si="2"/>
        <v>135937000</v>
      </c>
      <c r="H22" s="86">
        <f t="shared" si="2"/>
        <v>1842277777</v>
      </c>
      <c r="I22" s="84">
        <f t="shared" si="2"/>
        <v>319524693</v>
      </c>
      <c r="J22" s="85">
        <f t="shared" si="2"/>
        <v>839690676</v>
      </c>
      <c r="K22" s="85">
        <f t="shared" si="2"/>
        <v>240164346</v>
      </c>
      <c r="L22" s="85">
        <f t="shared" si="2"/>
        <v>154649000</v>
      </c>
      <c r="M22" s="87">
        <f t="shared" si="2"/>
        <v>1554028715</v>
      </c>
    </row>
    <row r="23" spans="1:13" ht="16.5">
      <c r="A23" s="53"/>
      <c r="B23" s="88" t="s">
        <v>201</v>
      </c>
      <c r="C23" s="89"/>
      <c r="D23" s="90">
        <f aca="true" t="shared" si="3" ref="D23:M23">SUM(D9:D11,D13:D16,D18:D21)</f>
        <v>7523571116</v>
      </c>
      <c r="E23" s="91">
        <f t="shared" si="3"/>
        <v>20040551726</v>
      </c>
      <c r="F23" s="91">
        <f t="shared" si="3"/>
        <v>9301726534</v>
      </c>
      <c r="G23" s="91">
        <f t="shared" si="3"/>
        <v>1088650000</v>
      </c>
      <c r="H23" s="92">
        <f t="shared" si="3"/>
        <v>37954499376</v>
      </c>
      <c r="I23" s="90">
        <f t="shared" si="3"/>
        <v>7203452302</v>
      </c>
      <c r="J23" s="91">
        <f t="shared" si="3"/>
        <v>19399703189</v>
      </c>
      <c r="K23" s="91">
        <f t="shared" si="3"/>
        <v>8164928426</v>
      </c>
      <c r="L23" s="91">
        <f t="shared" si="3"/>
        <v>1479228000</v>
      </c>
      <c r="M23" s="93">
        <f t="shared" si="3"/>
        <v>36247311917</v>
      </c>
    </row>
    <row r="24" spans="1:13" ht="12.75">
      <c r="A24" s="5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5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5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5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5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5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5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2.75">
      <c r="A31" s="5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2.75">
      <c r="A32" s="5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5.5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202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47</v>
      </c>
      <c r="B9" s="76" t="s">
        <v>36</v>
      </c>
      <c r="C9" s="77" t="s">
        <v>37</v>
      </c>
      <c r="D9" s="78">
        <v>1494519656</v>
      </c>
      <c r="E9" s="79">
        <v>3503793346</v>
      </c>
      <c r="F9" s="79">
        <v>2107267241</v>
      </c>
      <c r="G9" s="79">
        <v>117472000</v>
      </c>
      <c r="H9" s="80">
        <v>7223052243</v>
      </c>
      <c r="I9" s="78">
        <v>2102214024</v>
      </c>
      <c r="J9" s="79">
        <v>5068391153</v>
      </c>
      <c r="K9" s="79">
        <v>1691261866</v>
      </c>
      <c r="L9" s="79">
        <v>593711000</v>
      </c>
      <c r="M9" s="81">
        <v>9455578043</v>
      </c>
    </row>
    <row r="10" spans="1:13" ht="16.5">
      <c r="A10" s="52"/>
      <c r="B10" s="82" t="s">
        <v>48</v>
      </c>
      <c r="C10" s="83"/>
      <c r="D10" s="84">
        <f aca="true" t="shared" si="0" ref="D10:M10">D9</f>
        <v>1494519656</v>
      </c>
      <c r="E10" s="85">
        <f t="shared" si="0"/>
        <v>3503793346</v>
      </c>
      <c r="F10" s="85">
        <f t="shared" si="0"/>
        <v>2107267241</v>
      </c>
      <c r="G10" s="85">
        <f t="shared" si="0"/>
        <v>117472000</v>
      </c>
      <c r="H10" s="86">
        <f t="shared" si="0"/>
        <v>7223052243</v>
      </c>
      <c r="I10" s="84">
        <f t="shared" si="0"/>
        <v>2102214024</v>
      </c>
      <c r="J10" s="85">
        <f t="shared" si="0"/>
        <v>5068391153</v>
      </c>
      <c r="K10" s="85">
        <f t="shared" si="0"/>
        <v>1691261866</v>
      </c>
      <c r="L10" s="85">
        <f t="shared" si="0"/>
        <v>593711000</v>
      </c>
      <c r="M10" s="87">
        <f t="shared" si="0"/>
        <v>9455578043</v>
      </c>
    </row>
    <row r="11" spans="1:13" ht="25.5">
      <c r="A11" s="51" t="s">
        <v>49</v>
      </c>
      <c r="B11" s="76" t="s">
        <v>203</v>
      </c>
      <c r="C11" s="77" t="s">
        <v>204</v>
      </c>
      <c r="D11" s="78">
        <v>19767825</v>
      </c>
      <c r="E11" s="79">
        <v>2054641</v>
      </c>
      <c r="F11" s="79">
        <v>46433755</v>
      </c>
      <c r="G11" s="79">
        <v>419000</v>
      </c>
      <c r="H11" s="80">
        <v>68675221</v>
      </c>
      <c r="I11" s="78">
        <v>18508768</v>
      </c>
      <c r="J11" s="79">
        <v>2252756</v>
      </c>
      <c r="K11" s="79">
        <v>49714125</v>
      </c>
      <c r="L11" s="79">
        <v>7368000</v>
      </c>
      <c r="M11" s="81">
        <v>77843649</v>
      </c>
    </row>
    <row r="12" spans="1:13" ht="25.5">
      <c r="A12" s="51" t="s">
        <v>49</v>
      </c>
      <c r="B12" s="76" t="s">
        <v>205</v>
      </c>
      <c r="C12" s="77" t="s">
        <v>206</v>
      </c>
      <c r="D12" s="78">
        <v>-755852</v>
      </c>
      <c r="E12" s="79">
        <v>0</v>
      </c>
      <c r="F12" s="79">
        <v>36821035</v>
      </c>
      <c r="G12" s="79">
        <v>459000</v>
      </c>
      <c r="H12" s="80">
        <v>36524183</v>
      </c>
      <c r="I12" s="78">
        <v>1400</v>
      </c>
      <c r="J12" s="79">
        <v>60516</v>
      </c>
      <c r="K12" s="79">
        <v>25993928</v>
      </c>
      <c r="L12" s="79">
        <v>2469000</v>
      </c>
      <c r="M12" s="81">
        <v>28524844</v>
      </c>
    </row>
    <row r="13" spans="1:13" ht="25.5">
      <c r="A13" s="51" t="s">
        <v>49</v>
      </c>
      <c r="B13" s="76" t="s">
        <v>207</v>
      </c>
      <c r="C13" s="77" t="s">
        <v>208</v>
      </c>
      <c r="D13" s="78">
        <v>5677663</v>
      </c>
      <c r="E13" s="79">
        <v>9142603</v>
      </c>
      <c r="F13" s="79">
        <v>6322874</v>
      </c>
      <c r="G13" s="79">
        <v>5786000</v>
      </c>
      <c r="H13" s="80">
        <v>26929140</v>
      </c>
      <c r="I13" s="78">
        <v>3780888</v>
      </c>
      <c r="J13" s="79">
        <v>11484846</v>
      </c>
      <c r="K13" s="79">
        <v>-1858140</v>
      </c>
      <c r="L13" s="79">
        <v>914000</v>
      </c>
      <c r="M13" s="81">
        <v>14321594</v>
      </c>
    </row>
    <row r="14" spans="1:13" ht="25.5">
      <c r="A14" s="51" t="s">
        <v>49</v>
      </c>
      <c r="B14" s="76" t="s">
        <v>209</v>
      </c>
      <c r="C14" s="77" t="s">
        <v>210</v>
      </c>
      <c r="D14" s="78">
        <v>119066445</v>
      </c>
      <c r="E14" s="79">
        <v>51170085</v>
      </c>
      <c r="F14" s="79">
        <v>41026943</v>
      </c>
      <c r="G14" s="79">
        <v>31193000</v>
      </c>
      <c r="H14" s="80">
        <v>242456473</v>
      </c>
      <c r="I14" s="78">
        <v>74910127</v>
      </c>
      <c r="J14" s="79">
        <v>31971365</v>
      </c>
      <c r="K14" s="79">
        <v>7289753</v>
      </c>
      <c r="L14" s="79">
        <v>55115000</v>
      </c>
      <c r="M14" s="81">
        <v>169286245</v>
      </c>
    </row>
    <row r="15" spans="1:13" ht="12.75">
      <c r="A15" s="51" t="s">
        <v>64</v>
      </c>
      <c r="B15" s="76" t="s">
        <v>211</v>
      </c>
      <c r="C15" s="77" t="s">
        <v>212</v>
      </c>
      <c r="D15" s="78">
        <v>0</v>
      </c>
      <c r="E15" s="79">
        <v>110256057</v>
      </c>
      <c r="F15" s="79">
        <v>120775134</v>
      </c>
      <c r="G15" s="79">
        <v>24025000</v>
      </c>
      <c r="H15" s="80">
        <v>255056191</v>
      </c>
      <c r="I15" s="78">
        <v>0</v>
      </c>
      <c r="J15" s="79">
        <v>193189044</v>
      </c>
      <c r="K15" s="79">
        <v>244329771</v>
      </c>
      <c r="L15" s="79">
        <v>37439000</v>
      </c>
      <c r="M15" s="81">
        <v>474957815</v>
      </c>
    </row>
    <row r="16" spans="1:13" ht="16.5">
      <c r="A16" s="52"/>
      <c r="B16" s="82" t="s">
        <v>213</v>
      </c>
      <c r="C16" s="83"/>
      <c r="D16" s="84">
        <f aca="true" t="shared" si="1" ref="D16:M16">SUM(D11:D15)</f>
        <v>143756081</v>
      </c>
      <c r="E16" s="85">
        <f t="shared" si="1"/>
        <v>172623386</v>
      </c>
      <c r="F16" s="85">
        <f t="shared" si="1"/>
        <v>251379741</v>
      </c>
      <c r="G16" s="85">
        <f t="shared" si="1"/>
        <v>61882000</v>
      </c>
      <c r="H16" s="86">
        <f t="shared" si="1"/>
        <v>629641208</v>
      </c>
      <c r="I16" s="84">
        <f t="shared" si="1"/>
        <v>97201183</v>
      </c>
      <c r="J16" s="85">
        <f t="shared" si="1"/>
        <v>238958527</v>
      </c>
      <c r="K16" s="85">
        <f t="shared" si="1"/>
        <v>325469437</v>
      </c>
      <c r="L16" s="85">
        <f t="shared" si="1"/>
        <v>103305000</v>
      </c>
      <c r="M16" s="87">
        <f t="shared" si="1"/>
        <v>764934147</v>
      </c>
    </row>
    <row r="17" spans="1:13" ht="25.5">
      <c r="A17" s="51" t="s">
        <v>49</v>
      </c>
      <c r="B17" s="76" t="s">
        <v>214</v>
      </c>
      <c r="C17" s="77" t="s">
        <v>215</v>
      </c>
      <c r="D17" s="78">
        <v>11412910</v>
      </c>
      <c r="E17" s="79">
        <v>711806</v>
      </c>
      <c r="F17" s="79">
        <v>26561504</v>
      </c>
      <c r="G17" s="79">
        <v>3355000</v>
      </c>
      <c r="H17" s="80">
        <v>42041220</v>
      </c>
      <c r="I17" s="78">
        <v>37973371</v>
      </c>
      <c r="J17" s="79">
        <v>2260834</v>
      </c>
      <c r="K17" s="79">
        <v>91660442</v>
      </c>
      <c r="L17" s="79">
        <v>396000</v>
      </c>
      <c r="M17" s="81">
        <v>132290647</v>
      </c>
    </row>
    <row r="18" spans="1:13" ht="25.5">
      <c r="A18" s="51" t="s">
        <v>49</v>
      </c>
      <c r="B18" s="76" t="s">
        <v>216</v>
      </c>
      <c r="C18" s="77" t="s">
        <v>217</v>
      </c>
      <c r="D18" s="78">
        <v>54217553</v>
      </c>
      <c r="E18" s="79">
        <v>21611106</v>
      </c>
      <c r="F18" s="79">
        <v>26996531</v>
      </c>
      <c r="G18" s="79">
        <v>750000</v>
      </c>
      <c r="H18" s="80">
        <v>103575190</v>
      </c>
      <c r="I18" s="78">
        <v>50012974</v>
      </c>
      <c r="J18" s="79">
        <v>19310033</v>
      </c>
      <c r="K18" s="79">
        <v>24498789</v>
      </c>
      <c r="L18" s="79">
        <v>300000</v>
      </c>
      <c r="M18" s="81">
        <v>94121796</v>
      </c>
    </row>
    <row r="19" spans="1:13" ht="25.5">
      <c r="A19" s="51" t="s">
        <v>49</v>
      </c>
      <c r="B19" s="76" t="s">
        <v>218</v>
      </c>
      <c r="C19" s="77" t="s">
        <v>219</v>
      </c>
      <c r="D19" s="78">
        <v>4365149</v>
      </c>
      <c r="E19" s="79">
        <v>12140207</v>
      </c>
      <c r="F19" s="79">
        <v>10785546</v>
      </c>
      <c r="G19" s="79">
        <v>363000</v>
      </c>
      <c r="H19" s="80">
        <v>27653902</v>
      </c>
      <c r="I19" s="78">
        <v>5797011</v>
      </c>
      <c r="J19" s="79">
        <v>11479437</v>
      </c>
      <c r="K19" s="79">
        <v>10404763</v>
      </c>
      <c r="L19" s="79">
        <v>344000</v>
      </c>
      <c r="M19" s="81">
        <v>28025211</v>
      </c>
    </row>
    <row r="20" spans="1:13" ht="25.5">
      <c r="A20" s="51" t="s">
        <v>49</v>
      </c>
      <c r="B20" s="76" t="s">
        <v>220</v>
      </c>
      <c r="C20" s="77" t="s">
        <v>221</v>
      </c>
      <c r="D20" s="78">
        <v>440820</v>
      </c>
      <c r="E20" s="79">
        <v>19986</v>
      </c>
      <c r="F20" s="79">
        <v>11982784</v>
      </c>
      <c r="G20" s="79">
        <v>385000</v>
      </c>
      <c r="H20" s="80">
        <v>12828590</v>
      </c>
      <c r="I20" s="78">
        <v>-8524</v>
      </c>
      <c r="J20" s="79">
        <v>18852</v>
      </c>
      <c r="K20" s="79">
        <v>10185402</v>
      </c>
      <c r="L20" s="79">
        <v>376000</v>
      </c>
      <c r="M20" s="81">
        <v>10571730</v>
      </c>
    </row>
    <row r="21" spans="1:13" ht="25.5">
      <c r="A21" s="51" t="s">
        <v>49</v>
      </c>
      <c r="B21" s="76" t="s">
        <v>222</v>
      </c>
      <c r="C21" s="77" t="s">
        <v>223</v>
      </c>
      <c r="D21" s="78">
        <v>1830640639</v>
      </c>
      <c r="E21" s="79">
        <v>5013460427</v>
      </c>
      <c r="F21" s="79">
        <v>1549639734</v>
      </c>
      <c r="G21" s="79">
        <v>159397000</v>
      </c>
      <c r="H21" s="80">
        <v>8553137800</v>
      </c>
      <c r="I21" s="78">
        <v>0</v>
      </c>
      <c r="J21" s="79">
        <v>0</v>
      </c>
      <c r="K21" s="79">
        <v>-182216000</v>
      </c>
      <c r="L21" s="79">
        <v>182216000</v>
      </c>
      <c r="M21" s="81">
        <v>0</v>
      </c>
    </row>
    <row r="22" spans="1:13" ht="25.5">
      <c r="A22" s="51" t="s">
        <v>49</v>
      </c>
      <c r="B22" s="76" t="s">
        <v>224</v>
      </c>
      <c r="C22" s="77" t="s">
        <v>225</v>
      </c>
      <c r="D22" s="78">
        <v>4800383</v>
      </c>
      <c r="E22" s="79">
        <v>133374</v>
      </c>
      <c r="F22" s="79">
        <v>20110721</v>
      </c>
      <c r="G22" s="79">
        <v>343000</v>
      </c>
      <c r="H22" s="80">
        <v>25387478</v>
      </c>
      <c r="I22" s="78">
        <v>5197907</v>
      </c>
      <c r="J22" s="79">
        <v>131637</v>
      </c>
      <c r="K22" s="79">
        <v>14445225</v>
      </c>
      <c r="L22" s="79">
        <v>3399000</v>
      </c>
      <c r="M22" s="81">
        <v>23173769</v>
      </c>
    </row>
    <row r="23" spans="1:13" ht="25.5">
      <c r="A23" s="51" t="s">
        <v>49</v>
      </c>
      <c r="B23" s="76" t="s">
        <v>226</v>
      </c>
      <c r="C23" s="77" t="s">
        <v>227</v>
      </c>
      <c r="D23" s="78">
        <v>2159654</v>
      </c>
      <c r="E23" s="79">
        <v>165370</v>
      </c>
      <c r="F23" s="79">
        <v>21862651</v>
      </c>
      <c r="G23" s="79">
        <v>1128000</v>
      </c>
      <c r="H23" s="80">
        <v>25315675</v>
      </c>
      <c r="I23" s="78">
        <v>2009521</v>
      </c>
      <c r="J23" s="79">
        <v>172479</v>
      </c>
      <c r="K23" s="79">
        <v>19168948</v>
      </c>
      <c r="L23" s="79">
        <v>514000</v>
      </c>
      <c r="M23" s="81">
        <v>21864948</v>
      </c>
    </row>
    <row r="24" spans="1:13" ht="12.75">
      <c r="A24" s="51" t="s">
        <v>64</v>
      </c>
      <c r="B24" s="76" t="s">
        <v>228</v>
      </c>
      <c r="C24" s="77" t="s">
        <v>229</v>
      </c>
      <c r="D24" s="78">
        <v>0</v>
      </c>
      <c r="E24" s="79">
        <v>78607492</v>
      </c>
      <c r="F24" s="79">
        <v>116419897</v>
      </c>
      <c r="G24" s="79">
        <v>39155000</v>
      </c>
      <c r="H24" s="80">
        <v>234182389</v>
      </c>
      <c r="I24" s="78">
        <v>0</v>
      </c>
      <c r="J24" s="79">
        <v>75127478</v>
      </c>
      <c r="K24" s="79">
        <v>-19698516</v>
      </c>
      <c r="L24" s="79">
        <v>31814000</v>
      </c>
      <c r="M24" s="81">
        <v>87242962</v>
      </c>
    </row>
    <row r="25" spans="1:13" ht="16.5">
      <c r="A25" s="52"/>
      <c r="B25" s="82" t="s">
        <v>230</v>
      </c>
      <c r="C25" s="83"/>
      <c r="D25" s="84">
        <f aca="true" t="shared" si="2" ref="D25:M25">SUM(D17:D24)</f>
        <v>1908037108</v>
      </c>
      <c r="E25" s="85">
        <f t="shared" si="2"/>
        <v>5126849768</v>
      </c>
      <c r="F25" s="85">
        <f t="shared" si="2"/>
        <v>1784359368</v>
      </c>
      <c r="G25" s="85">
        <f t="shared" si="2"/>
        <v>204876000</v>
      </c>
      <c r="H25" s="86">
        <f t="shared" si="2"/>
        <v>9024122244</v>
      </c>
      <c r="I25" s="84">
        <f t="shared" si="2"/>
        <v>100982260</v>
      </c>
      <c r="J25" s="85">
        <f t="shared" si="2"/>
        <v>108500750</v>
      </c>
      <c r="K25" s="85">
        <f t="shared" si="2"/>
        <v>-31550947</v>
      </c>
      <c r="L25" s="85">
        <f t="shared" si="2"/>
        <v>219359000</v>
      </c>
      <c r="M25" s="87">
        <f t="shared" si="2"/>
        <v>397291063</v>
      </c>
    </row>
    <row r="26" spans="1:13" ht="25.5">
      <c r="A26" s="51" t="s">
        <v>49</v>
      </c>
      <c r="B26" s="76" t="s">
        <v>231</v>
      </c>
      <c r="C26" s="77" t="s">
        <v>232</v>
      </c>
      <c r="D26" s="78">
        <v>7581590</v>
      </c>
      <c r="E26" s="79">
        <v>738297</v>
      </c>
      <c r="F26" s="79">
        <v>34750689</v>
      </c>
      <c r="G26" s="79">
        <v>2924000</v>
      </c>
      <c r="H26" s="80">
        <v>45994576</v>
      </c>
      <c r="I26" s="78">
        <v>7762080</v>
      </c>
      <c r="J26" s="79">
        <v>706586</v>
      </c>
      <c r="K26" s="79">
        <v>29164706</v>
      </c>
      <c r="L26" s="79">
        <v>5761000</v>
      </c>
      <c r="M26" s="81">
        <v>43394372</v>
      </c>
    </row>
    <row r="27" spans="1:13" ht="25.5">
      <c r="A27" s="51" t="s">
        <v>49</v>
      </c>
      <c r="B27" s="76" t="s">
        <v>233</v>
      </c>
      <c r="C27" s="77" t="s">
        <v>234</v>
      </c>
      <c r="D27" s="78">
        <v>15122342</v>
      </c>
      <c r="E27" s="79">
        <v>60479525</v>
      </c>
      <c r="F27" s="79">
        <v>49307829</v>
      </c>
      <c r="G27" s="79">
        <v>624000</v>
      </c>
      <c r="H27" s="80">
        <v>125533696</v>
      </c>
      <c r="I27" s="78">
        <v>14440236</v>
      </c>
      <c r="J27" s="79">
        <v>76908954</v>
      </c>
      <c r="K27" s="79">
        <v>64547633</v>
      </c>
      <c r="L27" s="79">
        <v>3643000</v>
      </c>
      <c r="M27" s="81">
        <v>159539823</v>
      </c>
    </row>
    <row r="28" spans="1:13" ht="25.5">
      <c r="A28" s="51" t="s">
        <v>49</v>
      </c>
      <c r="B28" s="76" t="s">
        <v>235</v>
      </c>
      <c r="C28" s="77" t="s">
        <v>236</v>
      </c>
      <c r="D28" s="78">
        <v>50306717</v>
      </c>
      <c r="E28" s="79">
        <v>81289875</v>
      </c>
      <c r="F28" s="79">
        <v>78399076</v>
      </c>
      <c r="G28" s="79">
        <v>6850000</v>
      </c>
      <c r="H28" s="80">
        <v>216845668</v>
      </c>
      <c r="I28" s="78">
        <v>84208968</v>
      </c>
      <c r="J28" s="79">
        <v>90133979</v>
      </c>
      <c r="K28" s="79">
        <v>75640020</v>
      </c>
      <c r="L28" s="79">
        <v>3078000</v>
      </c>
      <c r="M28" s="81">
        <v>253060967</v>
      </c>
    </row>
    <row r="29" spans="1:13" ht="12.75">
      <c r="A29" s="51" t="s">
        <v>64</v>
      </c>
      <c r="B29" s="76" t="s">
        <v>237</v>
      </c>
      <c r="C29" s="77" t="s">
        <v>238</v>
      </c>
      <c r="D29" s="78">
        <v>0</v>
      </c>
      <c r="E29" s="79">
        <v>59076488</v>
      </c>
      <c r="F29" s="79">
        <v>70403058</v>
      </c>
      <c r="G29" s="79">
        <v>68336000</v>
      </c>
      <c r="H29" s="80">
        <v>197815546</v>
      </c>
      <c r="I29" s="78">
        <v>0</v>
      </c>
      <c r="J29" s="79">
        <v>79910987</v>
      </c>
      <c r="K29" s="79">
        <v>95123461</v>
      </c>
      <c r="L29" s="79">
        <v>45906000</v>
      </c>
      <c r="M29" s="81">
        <v>220940448</v>
      </c>
    </row>
    <row r="30" spans="1:13" ht="16.5">
      <c r="A30" s="52"/>
      <c r="B30" s="82" t="s">
        <v>239</v>
      </c>
      <c r="C30" s="83"/>
      <c r="D30" s="84">
        <f aca="true" t="shared" si="3" ref="D30:M30">SUM(D26:D29)</f>
        <v>73010649</v>
      </c>
      <c r="E30" s="85">
        <f t="shared" si="3"/>
        <v>201584185</v>
      </c>
      <c r="F30" s="85">
        <f t="shared" si="3"/>
        <v>232860652</v>
      </c>
      <c r="G30" s="85">
        <f t="shared" si="3"/>
        <v>78734000</v>
      </c>
      <c r="H30" s="86">
        <f t="shared" si="3"/>
        <v>586189486</v>
      </c>
      <c r="I30" s="84">
        <f t="shared" si="3"/>
        <v>106411284</v>
      </c>
      <c r="J30" s="85">
        <f t="shared" si="3"/>
        <v>247660506</v>
      </c>
      <c r="K30" s="85">
        <f t="shared" si="3"/>
        <v>264475820</v>
      </c>
      <c r="L30" s="85">
        <f t="shared" si="3"/>
        <v>58388000</v>
      </c>
      <c r="M30" s="87">
        <f t="shared" si="3"/>
        <v>676935610</v>
      </c>
    </row>
    <row r="31" spans="1:13" ht="25.5">
      <c r="A31" s="51" t="s">
        <v>49</v>
      </c>
      <c r="B31" s="76" t="s">
        <v>240</v>
      </c>
      <c r="C31" s="77" t="s">
        <v>241</v>
      </c>
      <c r="D31" s="78">
        <v>6012743</v>
      </c>
      <c r="E31" s="79">
        <v>21183210</v>
      </c>
      <c r="F31" s="79">
        <v>16787940</v>
      </c>
      <c r="G31" s="79">
        <v>2400000</v>
      </c>
      <c r="H31" s="80">
        <v>46383893</v>
      </c>
      <c r="I31" s="78">
        <v>21313570</v>
      </c>
      <c r="J31" s="79">
        <v>31256384</v>
      </c>
      <c r="K31" s="79">
        <v>17563984</v>
      </c>
      <c r="L31" s="79">
        <v>4422000</v>
      </c>
      <c r="M31" s="81">
        <v>74555938</v>
      </c>
    </row>
    <row r="32" spans="1:13" ht="25.5">
      <c r="A32" s="51" t="s">
        <v>49</v>
      </c>
      <c r="B32" s="76" t="s">
        <v>242</v>
      </c>
      <c r="C32" s="77" t="s">
        <v>243</v>
      </c>
      <c r="D32" s="78">
        <v>9630601</v>
      </c>
      <c r="E32" s="79">
        <v>5814345</v>
      </c>
      <c r="F32" s="79">
        <v>39731944</v>
      </c>
      <c r="G32" s="79">
        <v>2326000</v>
      </c>
      <c r="H32" s="80">
        <v>57502890</v>
      </c>
      <c r="I32" s="78">
        <v>15378602</v>
      </c>
      <c r="J32" s="79">
        <v>5250371</v>
      </c>
      <c r="K32" s="79">
        <v>51640536</v>
      </c>
      <c r="L32" s="79">
        <v>5833000</v>
      </c>
      <c r="M32" s="81">
        <v>78102509</v>
      </c>
    </row>
    <row r="33" spans="1:13" ht="25.5">
      <c r="A33" s="51" t="s">
        <v>49</v>
      </c>
      <c r="B33" s="76" t="s">
        <v>244</v>
      </c>
      <c r="C33" s="77" t="s">
        <v>245</v>
      </c>
      <c r="D33" s="78">
        <v>4585935</v>
      </c>
      <c r="E33" s="79">
        <v>84539</v>
      </c>
      <c r="F33" s="79">
        <v>58095868</v>
      </c>
      <c r="G33" s="79">
        <v>1332000</v>
      </c>
      <c r="H33" s="80">
        <v>64098342</v>
      </c>
      <c r="I33" s="78">
        <v>4081989</v>
      </c>
      <c r="J33" s="79">
        <v>97989</v>
      </c>
      <c r="K33" s="79">
        <v>43909963</v>
      </c>
      <c r="L33" s="79">
        <v>7170000</v>
      </c>
      <c r="M33" s="81">
        <v>55259941</v>
      </c>
    </row>
    <row r="34" spans="1:13" ht="25.5">
      <c r="A34" s="51" t="s">
        <v>49</v>
      </c>
      <c r="B34" s="76" t="s">
        <v>246</v>
      </c>
      <c r="C34" s="77" t="s">
        <v>247</v>
      </c>
      <c r="D34" s="78">
        <v>11282700</v>
      </c>
      <c r="E34" s="79">
        <v>21021137</v>
      </c>
      <c r="F34" s="79">
        <v>37387967</v>
      </c>
      <c r="G34" s="79">
        <v>1085000</v>
      </c>
      <c r="H34" s="80">
        <v>70776804</v>
      </c>
      <c r="I34" s="78">
        <v>10721198</v>
      </c>
      <c r="J34" s="79">
        <v>20552246</v>
      </c>
      <c r="K34" s="79">
        <v>34848621</v>
      </c>
      <c r="L34" s="79">
        <v>1255000</v>
      </c>
      <c r="M34" s="81">
        <v>67377065</v>
      </c>
    </row>
    <row r="35" spans="1:13" ht="12.75">
      <c r="A35" s="51" t="s">
        <v>64</v>
      </c>
      <c r="B35" s="76" t="s">
        <v>248</v>
      </c>
      <c r="C35" s="77" t="s">
        <v>249</v>
      </c>
      <c r="D35" s="78">
        <v>0</v>
      </c>
      <c r="E35" s="79">
        <v>15887419</v>
      </c>
      <c r="F35" s="79">
        <v>66476031</v>
      </c>
      <c r="G35" s="79">
        <v>43995000</v>
      </c>
      <c r="H35" s="80">
        <v>126358450</v>
      </c>
      <c r="I35" s="78">
        <v>0</v>
      </c>
      <c r="J35" s="79">
        <v>19157279</v>
      </c>
      <c r="K35" s="79">
        <v>52411241</v>
      </c>
      <c r="L35" s="79">
        <v>43485000</v>
      </c>
      <c r="M35" s="81">
        <v>115053520</v>
      </c>
    </row>
    <row r="36" spans="1:13" ht="16.5">
      <c r="A36" s="52"/>
      <c r="B36" s="82" t="s">
        <v>250</v>
      </c>
      <c r="C36" s="83"/>
      <c r="D36" s="84">
        <f aca="true" t="shared" si="4" ref="D36:M36">SUM(D31:D35)</f>
        <v>31511979</v>
      </c>
      <c r="E36" s="85">
        <f t="shared" si="4"/>
        <v>63990650</v>
      </c>
      <c r="F36" s="85">
        <f t="shared" si="4"/>
        <v>218479750</v>
      </c>
      <c r="G36" s="85">
        <f t="shared" si="4"/>
        <v>51138000</v>
      </c>
      <c r="H36" s="86">
        <f t="shared" si="4"/>
        <v>365120379</v>
      </c>
      <c r="I36" s="84">
        <f t="shared" si="4"/>
        <v>51495359</v>
      </c>
      <c r="J36" s="85">
        <f t="shared" si="4"/>
        <v>76314269</v>
      </c>
      <c r="K36" s="85">
        <f t="shared" si="4"/>
        <v>200374345</v>
      </c>
      <c r="L36" s="85">
        <f t="shared" si="4"/>
        <v>62165000</v>
      </c>
      <c r="M36" s="87">
        <f t="shared" si="4"/>
        <v>390348973</v>
      </c>
    </row>
    <row r="37" spans="1:13" ht="25.5">
      <c r="A37" s="51" t="s">
        <v>49</v>
      </c>
      <c r="B37" s="76" t="s">
        <v>251</v>
      </c>
      <c r="C37" s="77" t="s">
        <v>252</v>
      </c>
      <c r="D37" s="78">
        <v>84108016</v>
      </c>
      <c r="E37" s="79">
        <v>240818745</v>
      </c>
      <c r="F37" s="79">
        <v>127631331</v>
      </c>
      <c r="G37" s="79">
        <v>29868000</v>
      </c>
      <c r="H37" s="80">
        <v>482426092</v>
      </c>
      <c r="I37" s="78">
        <v>95564344</v>
      </c>
      <c r="J37" s="79">
        <v>230587304</v>
      </c>
      <c r="K37" s="79">
        <v>270533194</v>
      </c>
      <c r="L37" s="79">
        <v>20928000</v>
      </c>
      <c r="M37" s="81">
        <v>617612842</v>
      </c>
    </row>
    <row r="38" spans="1:13" ht="25.5">
      <c r="A38" s="51" t="s">
        <v>49</v>
      </c>
      <c r="B38" s="76" t="s">
        <v>253</v>
      </c>
      <c r="C38" s="77" t="s">
        <v>254</v>
      </c>
      <c r="D38" s="78">
        <v>5456709</v>
      </c>
      <c r="E38" s="79">
        <v>3408920</v>
      </c>
      <c r="F38" s="79">
        <v>-307497</v>
      </c>
      <c r="G38" s="79">
        <v>2616000</v>
      </c>
      <c r="H38" s="80">
        <v>11174132</v>
      </c>
      <c r="I38" s="78">
        <v>18561768</v>
      </c>
      <c r="J38" s="79">
        <v>15919042</v>
      </c>
      <c r="K38" s="79">
        <v>39784267</v>
      </c>
      <c r="L38" s="79">
        <v>310000</v>
      </c>
      <c r="M38" s="81">
        <v>74575077</v>
      </c>
    </row>
    <row r="39" spans="1:13" ht="25.5">
      <c r="A39" s="51" t="s">
        <v>49</v>
      </c>
      <c r="B39" s="76" t="s">
        <v>255</v>
      </c>
      <c r="C39" s="77" t="s">
        <v>256</v>
      </c>
      <c r="D39" s="78">
        <v>6620165</v>
      </c>
      <c r="E39" s="79">
        <v>311042</v>
      </c>
      <c r="F39" s="79">
        <v>41270481</v>
      </c>
      <c r="G39" s="79">
        <v>750000</v>
      </c>
      <c r="H39" s="80">
        <v>48951688</v>
      </c>
      <c r="I39" s="78">
        <v>6792753</v>
      </c>
      <c r="J39" s="79">
        <v>284004</v>
      </c>
      <c r="K39" s="79">
        <v>24367482</v>
      </c>
      <c r="L39" s="79">
        <v>765000</v>
      </c>
      <c r="M39" s="81">
        <v>32209239</v>
      </c>
    </row>
    <row r="40" spans="1:13" ht="12.75">
      <c r="A40" s="51" t="s">
        <v>64</v>
      </c>
      <c r="B40" s="76" t="s">
        <v>257</v>
      </c>
      <c r="C40" s="77" t="s">
        <v>258</v>
      </c>
      <c r="D40" s="78">
        <v>0</v>
      </c>
      <c r="E40" s="79">
        <v>7237786</v>
      </c>
      <c r="F40" s="79">
        <v>24236624</v>
      </c>
      <c r="G40" s="79">
        <v>22610000</v>
      </c>
      <c r="H40" s="80">
        <v>54084410</v>
      </c>
      <c r="I40" s="78">
        <v>0</v>
      </c>
      <c r="J40" s="79">
        <v>6446805</v>
      </c>
      <c r="K40" s="79">
        <v>17951735</v>
      </c>
      <c r="L40" s="79">
        <v>26116000</v>
      </c>
      <c r="M40" s="81">
        <v>50514540</v>
      </c>
    </row>
    <row r="41" spans="1:13" ht="16.5">
      <c r="A41" s="52"/>
      <c r="B41" s="82" t="s">
        <v>259</v>
      </c>
      <c r="C41" s="83"/>
      <c r="D41" s="84">
        <f aca="true" t="shared" si="5" ref="D41:M41">SUM(D37:D40)</f>
        <v>96184890</v>
      </c>
      <c r="E41" s="85">
        <f t="shared" si="5"/>
        <v>251776493</v>
      </c>
      <c r="F41" s="85">
        <f t="shared" si="5"/>
        <v>192830939</v>
      </c>
      <c r="G41" s="85">
        <f t="shared" si="5"/>
        <v>55844000</v>
      </c>
      <c r="H41" s="86">
        <f t="shared" si="5"/>
        <v>596636322</v>
      </c>
      <c r="I41" s="84">
        <f t="shared" si="5"/>
        <v>120918865</v>
      </c>
      <c r="J41" s="85">
        <f t="shared" si="5"/>
        <v>253237155</v>
      </c>
      <c r="K41" s="85">
        <f t="shared" si="5"/>
        <v>352636678</v>
      </c>
      <c r="L41" s="85">
        <f t="shared" si="5"/>
        <v>48119000</v>
      </c>
      <c r="M41" s="87">
        <f t="shared" si="5"/>
        <v>774911698</v>
      </c>
    </row>
    <row r="42" spans="1:13" ht="25.5">
      <c r="A42" s="51" t="s">
        <v>49</v>
      </c>
      <c r="B42" s="76" t="s">
        <v>260</v>
      </c>
      <c r="C42" s="77" t="s">
        <v>261</v>
      </c>
      <c r="D42" s="78">
        <v>7225080</v>
      </c>
      <c r="E42" s="79">
        <v>4916761</v>
      </c>
      <c r="F42" s="79">
        <v>20866762</v>
      </c>
      <c r="G42" s="79">
        <v>3239000</v>
      </c>
      <c r="H42" s="80">
        <v>36247603</v>
      </c>
      <c r="I42" s="78">
        <v>6120761</v>
      </c>
      <c r="J42" s="79">
        <v>7274267</v>
      </c>
      <c r="K42" s="79">
        <v>17054440</v>
      </c>
      <c r="L42" s="79">
        <v>4879000</v>
      </c>
      <c r="M42" s="81">
        <v>35328468</v>
      </c>
    </row>
    <row r="43" spans="1:13" ht="25.5">
      <c r="A43" s="51" t="s">
        <v>49</v>
      </c>
      <c r="B43" s="76" t="s">
        <v>262</v>
      </c>
      <c r="C43" s="77" t="s">
        <v>263</v>
      </c>
      <c r="D43" s="78">
        <v>26005475</v>
      </c>
      <c r="E43" s="79">
        <v>17098897</v>
      </c>
      <c r="F43" s="79">
        <v>187761909</v>
      </c>
      <c r="G43" s="79">
        <v>916000</v>
      </c>
      <c r="H43" s="80">
        <v>231782281</v>
      </c>
      <c r="I43" s="78">
        <v>0</v>
      </c>
      <c r="J43" s="79">
        <v>0</v>
      </c>
      <c r="K43" s="79">
        <v>-5003000</v>
      </c>
      <c r="L43" s="79">
        <v>5003000</v>
      </c>
      <c r="M43" s="81">
        <v>0</v>
      </c>
    </row>
    <row r="44" spans="1:13" ht="25.5">
      <c r="A44" s="51" t="s">
        <v>49</v>
      </c>
      <c r="B44" s="76" t="s">
        <v>264</v>
      </c>
      <c r="C44" s="77" t="s">
        <v>265</v>
      </c>
      <c r="D44" s="78">
        <v>25938016</v>
      </c>
      <c r="E44" s="79">
        <v>65960417</v>
      </c>
      <c r="F44" s="79">
        <v>49011612</v>
      </c>
      <c r="G44" s="79">
        <v>549000</v>
      </c>
      <c r="H44" s="80">
        <v>141459045</v>
      </c>
      <c r="I44" s="78">
        <v>23005098</v>
      </c>
      <c r="J44" s="79">
        <v>66382774</v>
      </c>
      <c r="K44" s="79">
        <v>50490859</v>
      </c>
      <c r="L44" s="79">
        <v>6940000</v>
      </c>
      <c r="M44" s="81">
        <v>146818731</v>
      </c>
    </row>
    <row r="45" spans="1:13" ht="25.5">
      <c r="A45" s="51" t="s">
        <v>49</v>
      </c>
      <c r="B45" s="76" t="s">
        <v>266</v>
      </c>
      <c r="C45" s="77" t="s">
        <v>267</v>
      </c>
      <c r="D45" s="78">
        <v>3467316</v>
      </c>
      <c r="E45" s="79">
        <v>481415</v>
      </c>
      <c r="F45" s="79">
        <v>39934423</v>
      </c>
      <c r="G45" s="79">
        <v>4029000</v>
      </c>
      <c r="H45" s="80">
        <v>47912154</v>
      </c>
      <c r="I45" s="78">
        <v>3274906</v>
      </c>
      <c r="J45" s="79">
        <v>440357</v>
      </c>
      <c r="K45" s="79">
        <v>37448024</v>
      </c>
      <c r="L45" s="79">
        <v>4604000</v>
      </c>
      <c r="M45" s="81">
        <v>45767287</v>
      </c>
    </row>
    <row r="46" spans="1:13" ht="25.5">
      <c r="A46" s="51" t="s">
        <v>49</v>
      </c>
      <c r="B46" s="76" t="s">
        <v>268</v>
      </c>
      <c r="C46" s="77" t="s">
        <v>269</v>
      </c>
      <c r="D46" s="78">
        <v>10794307</v>
      </c>
      <c r="E46" s="79">
        <v>17754371</v>
      </c>
      <c r="F46" s="79">
        <v>75200846</v>
      </c>
      <c r="G46" s="79">
        <v>882000</v>
      </c>
      <c r="H46" s="80">
        <v>104631524</v>
      </c>
      <c r="I46" s="78">
        <v>3024573</v>
      </c>
      <c r="J46" s="79">
        <v>18244780</v>
      </c>
      <c r="K46" s="79">
        <v>-3797866</v>
      </c>
      <c r="L46" s="79">
        <v>5212000</v>
      </c>
      <c r="M46" s="81">
        <v>22683487</v>
      </c>
    </row>
    <row r="47" spans="1:13" ht="12.75">
      <c r="A47" s="51" t="s">
        <v>64</v>
      </c>
      <c r="B47" s="76" t="s">
        <v>270</v>
      </c>
      <c r="C47" s="77" t="s">
        <v>271</v>
      </c>
      <c r="D47" s="78">
        <v>0</v>
      </c>
      <c r="E47" s="79">
        <v>15926895</v>
      </c>
      <c r="F47" s="79">
        <v>129367082</v>
      </c>
      <c r="G47" s="79">
        <v>89228000</v>
      </c>
      <c r="H47" s="80">
        <v>234521977</v>
      </c>
      <c r="I47" s="78">
        <v>0</v>
      </c>
      <c r="J47" s="79">
        <v>14307599</v>
      </c>
      <c r="K47" s="79">
        <v>17964575</v>
      </c>
      <c r="L47" s="79">
        <v>109395000</v>
      </c>
      <c r="M47" s="81">
        <v>141667174</v>
      </c>
    </row>
    <row r="48" spans="1:13" ht="16.5">
      <c r="A48" s="52"/>
      <c r="B48" s="82" t="s">
        <v>272</v>
      </c>
      <c r="C48" s="83"/>
      <c r="D48" s="84">
        <f aca="true" t="shared" si="6" ref="D48:M48">SUM(D42:D47)</f>
        <v>73430194</v>
      </c>
      <c r="E48" s="85">
        <f t="shared" si="6"/>
        <v>122138756</v>
      </c>
      <c r="F48" s="85">
        <f t="shared" si="6"/>
        <v>502142634</v>
      </c>
      <c r="G48" s="85">
        <f t="shared" si="6"/>
        <v>98843000</v>
      </c>
      <c r="H48" s="86">
        <f t="shared" si="6"/>
        <v>796554584</v>
      </c>
      <c r="I48" s="84">
        <f t="shared" si="6"/>
        <v>35425338</v>
      </c>
      <c r="J48" s="85">
        <f t="shared" si="6"/>
        <v>106649777</v>
      </c>
      <c r="K48" s="85">
        <f t="shared" si="6"/>
        <v>114157032</v>
      </c>
      <c r="L48" s="85">
        <f t="shared" si="6"/>
        <v>136033000</v>
      </c>
      <c r="M48" s="87">
        <f t="shared" si="6"/>
        <v>392265147</v>
      </c>
    </row>
    <row r="49" spans="1:13" ht="25.5">
      <c r="A49" s="51" t="s">
        <v>49</v>
      </c>
      <c r="B49" s="76" t="s">
        <v>273</v>
      </c>
      <c r="C49" s="77" t="s">
        <v>274</v>
      </c>
      <c r="D49" s="78">
        <v>5740176</v>
      </c>
      <c r="E49" s="79">
        <v>156090</v>
      </c>
      <c r="F49" s="79">
        <v>43376113</v>
      </c>
      <c r="G49" s="79">
        <v>5214000</v>
      </c>
      <c r="H49" s="80">
        <v>54486379</v>
      </c>
      <c r="I49" s="78">
        <v>5468919</v>
      </c>
      <c r="J49" s="79">
        <v>156090</v>
      </c>
      <c r="K49" s="79">
        <v>36792866</v>
      </c>
      <c r="L49" s="79">
        <v>8343000</v>
      </c>
      <c r="M49" s="81">
        <v>50760875</v>
      </c>
    </row>
    <row r="50" spans="1:13" ht="25.5">
      <c r="A50" s="51" t="s">
        <v>49</v>
      </c>
      <c r="B50" s="76" t="s">
        <v>275</v>
      </c>
      <c r="C50" s="77" t="s">
        <v>276</v>
      </c>
      <c r="D50" s="78">
        <v>6703902</v>
      </c>
      <c r="E50" s="79">
        <v>957291</v>
      </c>
      <c r="F50" s="79">
        <v>43726134</v>
      </c>
      <c r="G50" s="79">
        <v>11912000</v>
      </c>
      <c r="H50" s="80">
        <v>63299327</v>
      </c>
      <c r="I50" s="78">
        <v>6109350</v>
      </c>
      <c r="J50" s="79">
        <v>914794</v>
      </c>
      <c r="K50" s="79">
        <v>45733475</v>
      </c>
      <c r="L50" s="79">
        <v>7412000</v>
      </c>
      <c r="M50" s="81">
        <v>60169619</v>
      </c>
    </row>
    <row r="51" spans="1:13" ht="25.5">
      <c r="A51" s="51" t="s">
        <v>49</v>
      </c>
      <c r="B51" s="76" t="s">
        <v>277</v>
      </c>
      <c r="C51" s="77" t="s">
        <v>278</v>
      </c>
      <c r="D51" s="78">
        <v>11322209</v>
      </c>
      <c r="E51" s="79">
        <v>1958850</v>
      </c>
      <c r="F51" s="79">
        <v>39336661</v>
      </c>
      <c r="G51" s="79">
        <v>13005000</v>
      </c>
      <c r="H51" s="80">
        <v>65622720</v>
      </c>
      <c r="I51" s="78">
        <v>7239788</v>
      </c>
      <c r="J51" s="79">
        <v>2024477</v>
      </c>
      <c r="K51" s="79">
        <v>44050150</v>
      </c>
      <c r="L51" s="79">
        <v>5744000</v>
      </c>
      <c r="M51" s="81">
        <v>59058415</v>
      </c>
    </row>
    <row r="52" spans="1:13" ht="25.5">
      <c r="A52" s="51" t="s">
        <v>49</v>
      </c>
      <c r="B52" s="76" t="s">
        <v>279</v>
      </c>
      <c r="C52" s="77" t="s">
        <v>280</v>
      </c>
      <c r="D52" s="78">
        <v>3554911</v>
      </c>
      <c r="E52" s="79">
        <v>534560</v>
      </c>
      <c r="F52" s="79">
        <v>47018655</v>
      </c>
      <c r="G52" s="79">
        <v>3111000</v>
      </c>
      <c r="H52" s="80">
        <v>54219126</v>
      </c>
      <c r="I52" s="78">
        <v>1698915</v>
      </c>
      <c r="J52" s="79">
        <v>341344</v>
      </c>
      <c r="K52" s="79">
        <v>2435473</v>
      </c>
      <c r="L52" s="79">
        <v>751000</v>
      </c>
      <c r="M52" s="81">
        <v>5226732</v>
      </c>
    </row>
    <row r="53" spans="1:13" ht="12.75">
      <c r="A53" s="51" t="s">
        <v>64</v>
      </c>
      <c r="B53" s="76" t="s">
        <v>281</v>
      </c>
      <c r="C53" s="77" t="s">
        <v>282</v>
      </c>
      <c r="D53" s="78">
        <v>0</v>
      </c>
      <c r="E53" s="79">
        <v>8266050</v>
      </c>
      <c r="F53" s="79">
        <v>282519216</v>
      </c>
      <c r="G53" s="79">
        <v>19474000</v>
      </c>
      <c r="H53" s="80">
        <v>310259266</v>
      </c>
      <c r="I53" s="78">
        <v>0</v>
      </c>
      <c r="J53" s="79">
        <v>10478491</v>
      </c>
      <c r="K53" s="79">
        <v>116411129</v>
      </c>
      <c r="L53" s="79">
        <v>22235000</v>
      </c>
      <c r="M53" s="81">
        <v>149124620</v>
      </c>
    </row>
    <row r="54" spans="1:13" ht="16.5">
      <c r="A54" s="52"/>
      <c r="B54" s="82" t="s">
        <v>283</v>
      </c>
      <c r="C54" s="83"/>
      <c r="D54" s="84">
        <f aca="true" t="shared" si="7" ref="D54:M54">SUM(D49:D53)</f>
        <v>27321198</v>
      </c>
      <c r="E54" s="85">
        <f t="shared" si="7"/>
        <v>11872841</v>
      </c>
      <c r="F54" s="85">
        <f t="shared" si="7"/>
        <v>455976779</v>
      </c>
      <c r="G54" s="85">
        <f t="shared" si="7"/>
        <v>52716000</v>
      </c>
      <c r="H54" s="86">
        <f t="shared" si="7"/>
        <v>547886818</v>
      </c>
      <c r="I54" s="84">
        <f t="shared" si="7"/>
        <v>20516972</v>
      </c>
      <c r="J54" s="85">
        <f t="shared" si="7"/>
        <v>13915196</v>
      </c>
      <c r="K54" s="85">
        <f t="shared" si="7"/>
        <v>245423093</v>
      </c>
      <c r="L54" s="85">
        <f t="shared" si="7"/>
        <v>44485000</v>
      </c>
      <c r="M54" s="87">
        <f t="shared" si="7"/>
        <v>324340261</v>
      </c>
    </row>
    <row r="55" spans="1:13" ht="25.5">
      <c r="A55" s="51" t="s">
        <v>49</v>
      </c>
      <c r="B55" s="76" t="s">
        <v>284</v>
      </c>
      <c r="C55" s="77" t="s">
        <v>285</v>
      </c>
      <c r="D55" s="78">
        <v>2559504</v>
      </c>
      <c r="E55" s="79">
        <v>143401</v>
      </c>
      <c r="F55" s="79">
        <v>34883131</v>
      </c>
      <c r="G55" s="79">
        <v>3036000</v>
      </c>
      <c r="H55" s="80">
        <v>40622036</v>
      </c>
      <c r="I55" s="78">
        <v>2642420</v>
      </c>
      <c r="J55" s="79">
        <v>144340</v>
      </c>
      <c r="K55" s="79">
        <v>46162303</v>
      </c>
      <c r="L55" s="79">
        <v>4251000</v>
      </c>
      <c r="M55" s="81">
        <v>53200063</v>
      </c>
    </row>
    <row r="56" spans="1:13" ht="25.5">
      <c r="A56" s="51" t="s">
        <v>49</v>
      </c>
      <c r="B56" s="76" t="s">
        <v>286</v>
      </c>
      <c r="C56" s="77" t="s">
        <v>287</v>
      </c>
      <c r="D56" s="78">
        <v>125087333</v>
      </c>
      <c r="E56" s="79">
        <v>564721086</v>
      </c>
      <c r="F56" s="79">
        <v>148949712</v>
      </c>
      <c r="G56" s="79">
        <v>74300000</v>
      </c>
      <c r="H56" s="80">
        <v>913058131</v>
      </c>
      <c r="I56" s="78">
        <v>118664089</v>
      </c>
      <c r="J56" s="79">
        <v>540717467</v>
      </c>
      <c r="K56" s="79">
        <v>132042285</v>
      </c>
      <c r="L56" s="79">
        <v>127673000</v>
      </c>
      <c r="M56" s="81">
        <v>919096841</v>
      </c>
    </row>
    <row r="57" spans="1:13" ht="25.5">
      <c r="A57" s="51" t="s">
        <v>49</v>
      </c>
      <c r="B57" s="76" t="s">
        <v>288</v>
      </c>
      <c r="C57" s="77" t="s">
        <v>289</v>
      </c>
      <c r="D57" s="78">
        <v>3394960</v>
      </c>
      <c r="E57" s="79">
        <v>21424045</v>
      </c>
      <c r="F57" s="79">
        <v>60740919</v>
      </c>
      <c r="G57" s="79">
        <v>1016000</v>
      </c>
      <c r="H57" s="80">
        <v>86575924</v>
      </c>
      <c r="I57" s="78">
        <v>6178102</v>
      </c>
      <c r="J57" s="79">
        <v>21921898</v>
      </c>
      <c r="K57" s="79">
        <v>71110851</v>
      </c>
      <c r="L57" s="79">
        <v>3020000</v>
      </c>
      <c r="M57" s="81">
        <v>102230851</v>
      </c>
    </row>
    <row r="58" spans="1:13" ht="25.5">
      <c r="A58" s="51" t="s">
        <v>49</v>
      </c>
      <c r="B58" s="76" t="s">
        <v>290</v>
      </c>
      <c r="C58" s="77" t="s">
        <v>291</v>
      </c>
      <c r="D58" s="78">
        <v>3136189</v>
      </c>
      <c r="E58" s="79">
        <v>6237206</v>
      </c>
      <c r="F58" s="79">
        <v>61585551</v>
      </c>
      <c r="G58" s="79">
        <v>585000</v>
      </c>
      <c r="H58" s="80">
        <v>71543946</v>
      </c>
      <c r="I58" s="78">
        <v>2707881</v>
      </c>
      <c r="J58" s="79">
        <v>4982004</v>
      </c>
      <c r="K58" s="79">
        <v>22250585</v>
      </c>
      <c r="L58" s="79">
        <v>607000</v>
      </c>
      <c r="M58" s="81">
        <v>30547470</v>
      </c>
    </row>
    <row r="59" spans="1:13" ht="25.5">
      <c r="A59" s="51" t="s">
        <v>49</v>
      </c>
      <c r="B59" s="76" t="s">
        <v>292</v>
      </c>
      <c r="C59" s="77" t="s">
        <v>293</v>
      </c>
      <c r="D59" s="78">
        <v>12253944</v>
      </c>
      <c r="E59" s="79">
        <v>3415653</v>
      </c>
      <c r="F59" s="79">
        <v>45291918</v>
      </c>
      <c r="G59" s="79">
        <v>1743000</v>
      </c>
      <c r="H59" s="80">
        <v>62704515</v>
      </c>
      <c r="I59" s="78">
        <v>13113955</v>
      </c>
      <c r="J59" s="79">
        <v>4103813</v>
      </c>
      <c r="K59" s="79">
        <v>23914085</v>
      </c>
      <c r="L59" s="79">
        <v>721000</v>
      </c>
      <c r="M59" s="81">
        <v>41852853</v>
      </c>
    </row>
    <row r="60" spans="1:13" ht="12.75">
      <c r="A60" s="51" t="s">
        <v>64</v>
      </c>
      <c r="B60" s="76" t="s">
        <v>294</v>
      </c>
      <c r="C60" s="77" t="s">
        <v>295</v>
      </c>
      <c r="D60" s="78">
        <v>0</v>
      </c>
      <c r="E60" s="79">
        <v>25107045</v>
      </c>
      <c r="F60" s="79">
        <v>125260739</v>
      </c>
      <c r="G60" s="79">
        <v>25314000</v>
      </c>
      <c r="H60" s="80">
        <v>175681784</v>
      </c>
      <c r="I60" s="78">
        <v>0</v>
      </c>
      <c r="J60" s="79">
        <v>22361486</v>
      </c>
      <c r="K60" s="79">
        <v>32813119</v>
      </c>
      <c r="L60" s="79">
        <v>110850000</v>
      </c>
      <c r="M60" s="81">
        <v>166024605</v>
      </c>
    </row>
    <row r="61" spans="1:13" ht="16.5">
      <c r="A61" s="52"/>
      <c r="B61" s="82" t="s">
        <v>296</v>
      </c>
      <c r="C61" s="83"/>
      <c r="D61" s="84">
        <f aca="true" t="shared" si="8" ref="D61:M61">SUM(D55:D60)</f>
        <v>146431930</v>
      </c>
      <c r="E61" s="85">
        <f t="shared" si="8"/>
        <v>621048436</v>
      </c>
      <c r="F61" s="85">
        <f t="shared" si="8"/>
        <v>476711970</v>
      </c>
      <c r="G61" s="85">
        <f t="shared" si="8"/>
        <v>105994000</v>
      </c>
      <c r="H61" s="86">
        <f t="shared" si="8"/>
        <v>1350186336</v>
      </c>
      <c r="I61" s="84">
        <f t="shared" si="8"/>
        <v>143306447</v>
      </c>
      <c r="J61" s="85">
        <f t="shared" si="8"/>
        <v>594231008</v>
      </c>
      <c r="K61" s="85">
        <f t="shared" si="8"/>
        <v>328293228</v>
      </c>
      <c r="L61" s="85">
        <f t="shared" si="8"/>
        <v>247122000</v>
      </c>
      <c r="M61" s="87">
        <f t="shared" si="8"/>
        <v>1312952683</v>
      </c>
    </row>
    <row r="62" spans="1:13" ht="25.5">
      <c r="A62" s="51" t="s">
        <v>49</v>
      </c>
      <c r="B62" s="76" t="s">
        <v>297</v>
      </c>
      <c r="C62" s="77" t="s">
        <v>298</v>
      </c>
      <c r="D62" s="78">
        <v>14263882</v>
      </c>
      <c r="E62" s="79">
        <v>12262343</v>
      </c>
      <c r="F62" s="79">
        <v>50184990</v>
      </c>
      <c r="G62" s="79">
        <v>1216000</v>
      </c>
      <c r="H62" s="80">
        <v>77927215</v>
      </c>
      <c r="I62" s="78">
        <v>11206503</v>
      </c>
      <c r="J62" s="79">
        <v>7762208</v>
      </c>
      <c r="K62" s="79">
        <v>45890776</v>
      </c>
      <c r="L62" s="79">
        <v>5419000</v>
      </c>
      <c r="M62" s="81">
        <v>70278487</v>
      </c>
    </row>
    <row r="63" spans="1:13" ht="25.5">
      <c r="A63" s="51" t="s">
        <v>49</v>
      </c>
      <c r="B63" s="76" t="s">
        <v>299</v>
      </c>
      <c r="C63" s="77" t="s">
        <v>300</v>
      </c>
      <c r="D63" s="78">
        <v>144050914</v>
      </c>
      <c r="E63" s="79">
        <v>236949510</v>
      </c>
      <c r="F63" s="79">
        <v>66466971</v>
      </c>
      <c r="G63" s="79">
        <v>439000</v>
      </c>
      <c r="H63" s="80">
        <v>447906395</v>
      </c>
      <c r="I63" s="78">
        <v>133752071</v>
      </c>
      <c r="J63" s="79">
        <v>244359522</v>
      </c>
      <c r="K63" s="79">
        <v>53975768</v>
      </c>
      <c r="L63" s="79">
        <v>3517000</v>
      </c>
      <c r="M63" s="81">
        <v>435604361</v>
      </c>
    </row>
    <row r="64" spans="1:13" ht="25.5">
      <c r="A64" s="51" t="s">
        <v>49</v>
      </c>
      <c r="B64" s="76" t="s">
        <v>301</v>
      </c>
      <c r="C64" s="77" t="s">
        <v>302</v>
      </c>
      <c r="D64" s="78">
        <v>842733</v>
      </c>
      <c r="E64" s="79">
        <v>10044</v>
      </c>
      <c r="F64" s="79">
        <v>42102942</v>
      </c>
      <c r="G64" s="79">
        <v>528000</v>
      </c>
      <c r="H64" s="80">
        <v>43483719</v>
      </c>
      <c r="I64" s="78">
        <v>694903</v>
      </c>
      <c r="J64" s="79">
        <v>0</v>
      </c>
      <c r="K64" s="79">
        <v>40261009</v>
      </c>
      <c r="L64" s="79">
        <v>404000</v>
      </c>
      <c r="M64" s="81">
        <v>41359912</v>
      </c>
    </row>
    <row r="65" spans="1:13" ht="25.5">
      <c r="A65" s="51" t="s">
        <v>49</v>
      </c>
      <c r="B65" s="76" t="s">
        <v>303</v>
      </c>
      <c r="C65" s="77" t="s">
        <v>304</v>
      </c>
      <c r="D65" s="78">
        <v>3349954</v>
      </c>
      <c r="E65" s="79">
        <v>67020</v>
      </c>
      <c r="F65" s="79">
        <v>34392213</v>
      </c>
      <c r="G65" s="79">
        <v>384000</v>
      </c>
      <c r="H65" s="80">
        <v>38193187</v>
      </c>
      <c r="I65" s="78">
        <v>1918068</v>
      </c>
      <c r="J65" s="79">
        <v>44763</v>
      </c>
      <c r="K65" s="79">
        <v>-2730621</v>
      </c>
      <c r="L65" s="79">
        <v>4184000</v>
      </c>
      <c r="M65" s="81">
        <v>3416210</v>
      </c>
    </row>
    <row r="66" spans="1:13" ht="12.75">
      <c r="A66" s="51" t="s">
        <v>64</v>
      </c>
      <c r="B66" s="76" t="s">
        <v>305</v>
      </c>
      <c r="C66" s="77" t="s">
        <v>306</v>
      </c>
      <c r="D66" s="78">
        <v>0</v>
      </c>
      <c r="E66" s="79">
        <v>60142022</v>
      </c>
      <c r="F66" s="79">
        <v>416702451</v>
      </c>
      <c r="G66" s="79">
        <v>18714000</v>
      </c>
      <c r="H66" s="80">
        <v>495558473</v>
      </c>
      <c r="I66" s="78">
        <v>0</v>
      </c>
      <c r="J66" s="79">
        <v>56585615</v>
      </c>
      <c r="K66" s="79">
        <v>82674155</v>
      </c>
      <c r="L66" s="79">
        <v>80327000</v>
      </c>
      <c r="M66" s="81">
        <v>219586770</v>
      </c>
    </row>
    <row r="67" spans="1:13" ht="16.5">
      <c r="A67" s="52"/>
      <c r="B67" s="82" t="s">
        <v>307</v>
      </c>
      <c r="C67" s="83"/>
      <c r="D67" s="84">
        <f aca="true" t="shared" si="9" ref="D67:M67">SUM(D62:D66)</f>
        <v>162507483</v>
      </c>
      <c r="E67" s="85">
        <f t="shared" si="9"/>
        <v>309430939</v>
      </c>
      <c r="F67" s="85">
        <f t="shared" si="9"/>
        <v>609849567</v>
      </c>
      <c r="G67" s="85">
        <f t="shared" si="9"/>
        <v>21281000</v>
      </c>
      <c r="H67" s="86">
        <f t="shared" si="9"/>
        <v>1103068989</v>
      </c>
      <c r="I67" s="84">
        <f t="shared" si="9"/>
        <v>147571545</v>
      </c>
      <c r="J67" s="85">
        <f t="shared" si="9"/>
        <v>308752108</v>
      </c>
      <c r="K67" s="85">
        <f t="shared" si="9"/>
        <v>220071087</v>
      </c>
      <c r="L67" s="85">
        <f t="shared" si="9"/>
        <v>93851000</v>
      </c>
      <c r="M67" s="87">
        <f t="shared" si="9"/>
        <v>770245740</v>
      </c>
    </row>
    <row r="68" spans="1:13" ht="25.5">
      <c r="A68" s="51" t="s">
        <v>49</v>
      </c>
      <c r="B68" s="76" t="s">
        <v>308</v>
      </c>
      <c r="C68" s="77" t="s">
        <v>309</v>
      </c>
      <c r="D68" s="78">
        <v>25000040</v>
      </c>
      <c r="E68" s="79">
        <v>34831704</v>
      </c>
      <c r="F68" s="79">
        <v>20448894</v>
      </c>
      <c r="G68" s="79">
        <v>949000</v>
      </c>
      <c r="H68" s="80">
        <v>81229638</v>
      </c>
      <c r="I68" s="78">
        <v>26020404</v>
      </c>
      <c r="J68" s="79">
        <v>17188480</v>
      </c>
      <c r="K68" s="79">
        <v>20230881</v>
      </c>
      <c r="L68" s="79">
        <v>1110000</v>
      </c>
      <c r="M68" s="81">
        <v>64549765</v>
      </c>
    </row>
    <row r="69" spans="1:13" ht="25.5">
      <c r="A69" s="51" t="s">
        <v>49</v>
      </c>
      <c r="B69" s="76" t="s">
        <v>310</v>
      </c>
      <c r="C69" s="77" t="s">
        <v>311</v>
      </c>
      <c r="D69" s="78">
        <v>5563263</v>
      </c>
      <c r="E69" s="79">
        <v>713994</v>
      </c>
      <c r="F69" s="79">
        <v>32820987</v>
      </c>
      <c r="G69" s="79">
        <v>571000</v>
      </c>
      <c r="H69" s="80">
        <v>39669244</v>
      </c>
      <c r="I69" s="78">
        <v>4423577</v>
      </c>
      <c r="J69" s="79">
        <v>471939</v>
      </c>
      <c r="K69" s="79">
        <v>1986543</v>
      </c>
      <c r="L69" s="79">
        <v>7037000</v>
      </c>
      <c r="M69" s="81">
        <v>13919059</v>
      </c>
    </row>
    <row r="70" spans="1:13" ht="25.5">
      <c r="A70" s="51" t="s">
        <v>49</v>
      </c>
      <c r="B70" s="76" t="s">
        <v>312</v>
      </c>
      <c r="C70" s="77" t="s">
        <v>313</v>
      </c>
      <c r="D70" s="78">
        <v>1094600</v>
      </c>
      <c r="E70" s="79">
        <v>732190</v>
      </c>
      <c r="F70" s="79">
        <v>66759109</v>
      </c>
      <c r="G70" s="79">
        <v>2256000</v>
      </c>
      <c r="H70" s="80">
        <v>70841899</v>
      </c>
      <c r="I70" s="78">
        <v>1158928</v>
      </c>
      <c r="J70" s="79">
        <v>656843</v>
      </c>
      <c r="K70" s="79">
        <v>53247093</v>
      </c>
      <c r="L70" s="79">
        <v>705000</v>
      </c>
      <c r="M70" s="81">
        <v>55767864</v>
      </c>
    </row>
    <row r="71" spans="1:13" ht="25.5">
      <c r="A71" s="51" t="s">
        <v>49</v>
      </c>
      <c r="B71" s="76" t="s">
        <v>314</v>
      </c>
      <c r="C71" s="77" t="s">
        <v>315</v>
      </c>
      <c r="D71" s="78">
        <v>8694909</v>
      </c>
      <c r="E71" s="79">
        <v>893133</v>
      </c>
      <c r="F71" s="79">
        <v>36543997</v>
      </c>
      <c r="G71" s="79">
        <v>3153000</v>
      </c>
      <c r="H71" s="80">
        <v>49285039</v>
      </c>
      <c r="I71" s="78">
        <v>8084084</v>
      </c>
      <c r="J71" s="79">
        <v>833724</v>
      </c>
      <c r="K71" s="79">
        <v>33717944</v>
      </c>
      <c r="L71" s="79">
        <v>3713000</v>
      </c>
      <c r="M71" s="81">
        <v>46348752</v>
      </c>
    </row>
    <row r="72" spans="1:13" ht="12.75">
      <c r="A72" s="51" t="s">
        <v>64</v>
      </c>
      <c r="B72" s="76" t="s">
        <v>316</v>
      </c>
      <c r="C72" s="77" t="s">
        <v>317</v>
      </c>
      <c r="D72" s="78">
        <v>0</v>
      </c>
      <c r="E72" s="79">
        <v>18276846</v>
      </c>
      <c r="F72" s="79">
        <v>67520165</v>
      </c>
      <c r="G72" s="79">
        <v>35158000</v>
      </c>
      <c r="H72" s="80">
        <v>120955011</v>
      </c>
      <c r="I72" s="78">
        <v>0</v>
      </c>
      <c r="J72" s="79">
        <v>18145424</v>
      </c>
      <c r="K72" s="79">
        <v>122516106</v>
      </c>
      <c r="L72" s="79">
        <v>26301000</v>
      </c>
      <c r="M72" s="81">
        <v>166962530</v>
      </c>
    </row>
    <row r="73" spans="1:13" ht="16.5">
      <c r="A73" s="52"/>
      <c r="B73" s="82" t="s">
        <v>318</v>
      </c>
      <c r="C73" s="83"/>
      <c r="D73" s="84">
        <f aca="true" t="shared" si="10" ref="D73:M73">SUM(D68:D72)</f>
        <v>40352812</v>
      </c>
      <c r="E73" s="85">
        <f t="shared" si="10"/>
        <v>55447867</v>
      </c>
      <c r="F73" s="85">
        <f t="shared" si="10"/>
        <v>224093152</v>
      </c>
      <c r="G73" s="85">
        <f t="shared" si="10"/>
        <v>42087000</v>
      </c>
      <c r="H73" s="86">
        <f t="shared" si="10"/>
        <v>361980831</v>
      </c>
      <c r="I73" s="84">
        <f t="shared" si="10"/>
        <v>39686993</v>
      </c>
      <c r="J73" s="85">
        <f t="shared" si="10"/>
        <v>37296410</v>
      </c>
      <c r="K73" s="85">
        <f t="shared" si="10"/>
        <v>231698567</v>
      </c>
      <c r="L73" s="85">
        <f t="shared" si="10"/>
        <v>38866000</v>
      </c>
      <c r="M73" s="87">
        <f t="shared" si="10"/>
        <v>347547970</v>
      </c>
    </row>
    <row r="74" spans="1:13" ht="16.5">
      <c r="A74" s="53"/>
      <c r="B74" s="88" t="s">
        <v>319</v>
      </c>
      <c r="C74" s="89"/>
      <c r="D74" s="90">
        <f aca="true" t="shared" si="11" ref="D74:M74">SUM(D9,D11:D15,D17:D24,D26:D29,D31:D35,D37:D40,D42:D47,D49:D53,D55:D60,D62:D66,D68:D72)</f>
        <v>4197063980</v>
      </c>
      <c r="E74" s="91">
        <f t="shared" si="11"/>
        <v>10440556667</v>
      </c>
      <c r="F74" s="91">
        <f t="shared" si="11"/>
        <v>7055951793</v>
      </c>
      <c r="G74" s="91">
        <f t="shared" si="11"/>
        <v>890867000</v>
      </c>
      <c r="H74" s="92">
        <f t="shared" si="11"/>
        <v>22584439440</v>
      </c>
      <c r="I74" s="90">
        <f t="shared" si="11"/>
        <v>2965730270</v>
      </c>
      <c r="J74" s="91">
        <f t="shared" si="11"/>
        <v>7053906859</v>
      </c>
      <c r="K74" s="91">
        <f t="shared" si="11"/>
        <v>3942310206</v>
      </c>
      <c r="L74" s="91">
        <f t="shared" si="11"/>
        <v>1645404000</v>
      </c>
      <c r="M74" s="93">
        <f t="shared" si="11"/>
        <v>15607351335</v>
      </c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5.5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320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49</v>
      </c>
      <c r="B9" s="76" t="s">
        <v>321</v>
      </c>
      <c r="C9" s="77" t="s">
        <v>322</v>
      </c>
      <c r="D9" s="78">
        <v>17382295</v>
      </c>
      <c r="E9" s="79">
        <v>1831319</v>
      </c>
      <c r="F9" s="79">
        <v>91139245</v>
      </c>
      <c r="G9" s="79">
        <v>3246000</v>
      </c>
      <c r="H9" s="80">
        <v>113598859</v>
      </c>
      <c r="I9" s="78">
        <v>15799990</v>
      </c>
      <c r="J9" s="79">
        <v>1460542</v>
      </c>
      <c r="K9" s="79">
        <v>87317718</v>
      </c>
      <c r="L9" s="79">
        <v>8918000</v>
      </c>
      <c r="M9" s="81">
        <v>113496250</v>
      </c>
    </row>
    <row r="10" spans="1:13" ht="12.75">
      <c r="A10" s="51" t="s">
        <v>49</v>
      </c>
      <c r="B10" s="76" t="s">
        <v>323</v>
      </c>
      <c r="C10" s="77" t="s">
        <v>324</v>
      </c>
      <c r="D10" s="78">
        <v>2806897</v>
      </c>
      <c r="E10" s="79">
        <v>7912430</v>
      </c>
      <c r="F10" s="79">
        <v>69911189</v>
      </c>
      <c r="G10" s="79">
        <v>6440000</v>
      </c>
      <c r="H10" s="80">
        <v>87070516</v>
      </c>
      <c r="I10" s="78">
        <v>-70740</v>
      </c>
      <c r="J10" s="79">
        <v>4833198</v>
      </c>
      <c r="K10" s="79">
        <v>9163873</v>
      </c>
      <c r="L10" s="79">
        <v>7651000</v>
      </c>
      <c r="M10" s="81">
        <v>21577331</v>
      </c>
    </row>
    <row r="11" spans="1:13" ht="12.75">
      <c r="A11" s="51" t="s">
        <v>49</v>
      </c>
      <c r="B11" s="76" t="s">
        <v>325</v>
      </c>
      <c r="C11" s="77" t="s">
        <v>326</v>
      </c>
      <c r="D11" s="78">
        <v>-618888</v>
      </c>
      <c r="E11" s="79">
        <v>4656768</v>
      </c>
      <c r="F11" s="79">
        <v>195273719</v>
      </c>
      <c r="G11" s="79">
        <v>4140000</v>
      </c>
      <c r="H11" s="80">
        <v>203451599</v>
      </c>
      <c r="I11" s="78">
        <v>30237966</v>
      </c>
      <c r="J11" s="79">
        <v>115491367</v>
      </c>
      <c r="K11" s="79">
        <v>120740272</v>
      </c>
      <c r="L11" s="79">
        <v>9723000</v>
      </c>
      <c r="M11" s="81">
        <v>276192605</v>
      </c>
    </row>
    <row r="12" spans="1:13" ht="12.75">
      <c r="A12" s="51" t="s">
        <v>49</v>
      </c>
      <c r="B12" s="76" t="s">
        <v>327</v>
      </c>
      <c r="C12" s="77" t="s">
        <v>328</v>
      </c>
      <c r="D12" s="78">
        <v>-7552315</v>
      </c>
      <c r="E12" s="79">
        <v>4836160</v>
      </c>
      <c r="F12" s="79">
        <v>40422575</v>
      </c>
      <c r="G12" s="79">
        <v>4829000</v>
      </c>
      <c r="H12" s="80">
        <v>42535420</v>
      </c>
      <c r="I12" s="78">
        <v>25316271</v>
      </c>
      <c r="J12" s="79">
        <v>46254779</v>
      </c>
      <c r="K12" s="79">
        <v>8708819</v>
      </c>
      <c r="L12" s="79">
        <v>2342000</v>
      </c>
      <c r="M12" s="81">
        <v>82621869</v>
      </c>
    </row>
    <row r="13" spans="1:13" ht="12.75">
      <c r="A13" s="51" t="s">
        <v>49</v>
      </c>
      <c r="B13" s="76" t="s">
        <v>329</v>
      </c>
      <c r="C13" s="77" t="s">
        <v>330</v>
      </c>
      <c r="D13" s="78">
        <v>8574035</v>
      </c>
      <c r="E13" s="79">
        <v>1520537</v>
      </c>
      <c r="F13" s="79">
        <v>38929227</v>
      </c>
      <c r="G13" s="79">
        <v>300000</v>
      </c>
      <c r="H13" s="80">
        <v>49323799</v>
      </c>
      <c r="I13" s="78">
        <v>7739377</v>
      </c>
      <c r="J13" s="79">
        <v>691952</v>
      </c>
      <c r="K13" s="79">
        <v>2734971</v>
      </c>
      <c r="L13" s="79">
        <v>333000</v>
      </c>
      <c r="M13" s="81">
        <v>11499300</v>
      </c>
    </row>
    <row r="14" spans="1:13" ht="12.75">
      <c r="A14" s="51" t="s">
        <v>64</v>
      </c>
      <c r="B14" s="76" t="s">
        <v>331</v>
      </c>
      <c r="C14" s="77" t="s">
        <v>332</v>
      </c>
      <c r="D14" s="78">
        <v>0</v>
      </c>
      <c r="E14" s="79">
        <v>0</v>
      </c>
      <c r="F14" s="79">
        <v>-60582985</v>
      </c>
      <c r="G14" s="79">
        <v>76144000</v>
      </c>
      <c r="H14" s="80">
        <v>15561015</v>
      </c>
      <c r="I14" s="78">
        <v>0</v>
      </c>
      <c r="J14" s="79">
        <v>0</v>
      </c>
      <c r="K14" s="79">
        <v>-41599641</v>
      </c>
      <c r="L14" s="79">
        <v>41688000</v>
      </c>
      <c r="M14" s="81">
        <v>88359</v>
      </c>
    </row>
    <row r="15" spans="1:13" ht="16.5">
      <c r="A15" s="52"/>
      <c r="B15" s="82" t="s">
        <v>333</v>
      </c>
      <c r="C15" s="83"/>
      <c r="D15" s="84">
        <f aca="true" t="shared" si="0" ref="D15:M15">SUM(D9:D14)</f>
        <v>20592024</v>
      </c>
      <c r="E15" s="85">
        <f t="shared" si="0"/>
        <v>20757214</v>
      </c>
      <c r="F15" s="85">
        <f t="shared" si="0"/>
        <v>375092970</v>
      </c>
      <c r="G15" s="85">
        <f t="shared" si="0"/>
        <v>95099000</v>
      </c>
      <c r="H15" s="86">
        <f t="shared" si="0"/>
        <v>511541208</v>
      </c>
      <c r="I15" s="84">
        <f t="shared" si="0"/>
        <v>79022864</v>
      </c>
      <c r="J15" s="85">
        <f t="shared" si="0"/>
        <v>168731838</v>
      </c>
      <c r="K15" s="85">
        <f t="shared" si="0"/>
        <v>187066012</v>
      </c>
      <c r="L15" s="85">
        <f t="shared" si="0"/>
        <v>70655000</v>
      </c>
      <c r="M15" s="87">
        <f t="shared" si="0"/>
        <v>505475714</v>
      </c>
    </row>
    <row r="16" spans="1:13" ht="12.75">
      <c r="A16" s="51" t="s">
        <v>49</v>
      </c>
      <c r="B16" s="76" t="s">
        <v>334</v>
      </c>
      <c r="C16" s="77" t="s">
        <v>335</v>
      </c>
      <c r="D16" s="78">
        <v>3958475</v>
      </c>
      <c r="E16" s="79">
        <v>43054126</v>
      </c>
      <c r="F16" s="79">
        <v>48543089</v>
      </c>
      <c r="G16" s="79">
        <v>491000</v>
      </c>
      <c r="H16" s="80">
        <v>96046690</v>
      </c>
      <c r="I16" s="78">
        <v>3619663</v>
      </c>
      <c r="J16" s="79">
        <v>42252038</v>
      </c>
      <c r="K16" s="79">
        <v>43342637</v>
      </c>
      <c r="L16" s="79">
        <v>441000</v>
      </c>
      <c r="M16" s="81">
        <v>89655338</v>
      </c>
    </row>
    <row r="17" spans="1:13" ht="12.75">
      <c r="A17" s="51" t="s">
        <v>49</v>
      </c>
      <c r="B17" s="76" t="s">
        <v>336</v>
      </c>
      <c r="C17" s="77" t="s">
        <v>337</v>
      </c>
      <c r="D17" s="78">
        <v>23458570</v>
      </c>
      <c r="E17" s="79">
        <v>6635432</v>
      </c>
      <c r="F17" s="79">
        <v>140619618</v>
      </c>
      <c r="G17" s="79">
        <v>5887000</v>
      </c>
      <c r="H17" s="80">
        <v>176600620</v>
      </c>
      <c r="I17" s="78">
        <v>25006760</v>
      </c>
      <c r="J17" s="79">
        <v>6343009</v>
      </c>
      <c r="K17" s="79">
        <v>140430140</v>
      </c>
      <c r="L17" s="79">
        <v>15142000</v>
      </c>
      <c r="M17" s="81">
        <v>186921909</v>
      </c>
    </row>
    <row r="18" spans="1:13" ht="12.75">
      <c r="A18" s="51" t="s">
        <v>49</v>
      </c>
      <c r="B18" s="76" t="s">
        <v>338</v>
      </c>
      <c r="C18" s="77" t="s">
        <v>339</v>
      </c>
      <c r="D18" s="78">
        <v>22566334</v>
      </c>
      <c r="E18" s="79">
        <v>70463415</v>
      </c>
      <c r="F18" s="79">
        <v>109918721</v>
      </c>
      <c r="G18" s="79">
        <v>3020000</v>
      </c>
      <c r="H18" s="80">
        <v>205968470</v>
      </c>
      <c r="I18" s="78">
        <v>20394880</v>
      </c>
      <c r="J18" s="79">
        <v>108739315</v>
      </c>
      <c r="K18" s="79">
        <v>95706599</v>
      </c>
      <c r="L18" s="79">
        <v>6558000</v>
      </c>
      <c r="M18" s="81">
        <v>231398794</v>
      </c>
    </row>
    <row r="19" spans="1:13" ht="12.75">
      <c r="A19" s="51" t="s">
        <v>49</v>
      </c>
      <c r="B19" s="76" t="s">
        <v>340</v>
      </c>
      <c r="C19" s="77" t="s">
        <v>341</v>
      </c>
      <c r="D19" s="78">
        <v>8516298</v>
      </c>
      <c r="E19" s="79">
        <v>1063543</v>
      </c>
      <c r="F19" s="79">
        <v>105856913</v>
      </c>
      <c r="G19" s="79">
        <v>1508000</v>
      </c>
      <c r="H19" s="80">
        <v>116944754</v>
      </c>
      <c r="I19" s="78">
        <v>8036943</v>
      </c>
      <c r="J19" s="79">
        <v>881225</v>
      </c>
      <c r="K19" s="79">
        <v>91240426</v>
      </c>
      <c r="L19" s="79">
        <v>4349000</v>
      </c>
      <c r="M19" s="81">
        <v>104507594</v>
      </c>
    </row>
    <row r="20" spans="1:13" ht="12.75">
      <c r="A20" s="51" t="s">
        <v>64</v>
      </c>
      <c r="B20" s="76" t="s">
        <v>342</v>
      </c>
      <c r="C20" s="77" t="s">
        <v>343</v>
      </c>
      <c r="D20" s="78">
        <v>0</v>
      </c>
      <c r="E20" s="79">
        <v>52862517</v>
      </c>
      <c r="F20" s="79">
        <v>276584993</v>
      </c>
      <c r="G20" s="79">
        <v>5499000</v>
      </c>
      <c r="H20" s="80">
        <v>334946510</v>
      </c>
      <c r="I20" s="78">
        <v>0</v>
      </c>
      <c r="J20" s="79">
        <v>38680998</v>
      </c>
      <c r="K20" s="79">
        <v>109045251</v>
      </c>
      <c r="L20" s="79">
        <v>16906000</v>
      </c>
      <c r="M20" s="81">
        <v>164632249</v>
      </c>
    </row>
    <row r="21" spans="1:13" ht="16.5">
      <c r="A21" s="52"/>
      <c r="B21" s="82" t="s">
        <v>344</v>
      </c>
      <c r="C21" s="83"/>
      <c r="D21" s="84">
        <f aca="true" t="shared" si="1" ref="D21:M21">SUM(D16:D20)</f>
        <v>58499677</v>
      </c>
      <c r="E21" s="85">
        <f t="shared" si="1"/>
        <v>174079033</v>
      </c>
      <c r="F21" s="85">
        <f t="shared" si="1"/>
        <v>681523334</v>
      </c>
      <c r="G21" s="85">
        <f t="shared" si="1"/>
        <v>16405000</v>
      </c>
      <c r="H21" s="86">
        <f t="shared" si="1"/>
        <v>930507044</v>
      </c>
      <c r="I21" s="84">
        <f t="shared" si="1"/>
        <v>57058246</v>
      </c>
      <c r="J21" s="85">
        <f t="shared" si="1"/>
        <v>196896585</v>
      </c>
      <c r="K21" s="85">
        <f t="shared" si="1"/>
        <v>479765053</v>
      </c>
      <c r="L21" s="85">
        <f t="shared" si="1"/>
        <v>43396000</v>
      </c>
      <c r="M21" s="87">
        <f t="shared" si="1"/>
        <v>777115884</v>
      </c>
    </row>
    <row r="22" spans="1:13" ht="12.75">
      <c r="A22" s="51" t="s">
        <v>49</v>
      </c>
      <c r="B22" s="76" t="s">
        <v>345</v>
      </c>
      <c r="C22" s="77" t="s">
        <v>346</v>
      </c>
      <c r="D22" s="78">
        <v>1132797</v>
      </c>
      <c r="E22" s="79">
        <v>8180390</v>
      </c>
      <c r="F22" s="79">
        <v>47813259</v>
      </c>
      <c r="G22" s="79">
        <v>3464000</v>
      </c>
      <c r="H22" s="80">
        <v>60590446</v>
      </c>
      <c r="I22" s="78">
        <v>948477</v>
      </c>
      <c r="J22" s="79">
        <v>10410978</v>
      </c>
      <c r="K22" s="79">
        <v>45084706</v>
      </c>
      <c r="L22" s="79">
        <v>6321000</v>
      </c>
      <c r="M22" s="81">
        <v>62765161</v>
      </c>
    </row>
    <row r="23" spans="1:13" ht="12.75">
      <c r="A23" s="51" t="s">
        <v>49</v>
      </c>
      <c r="B23" s="76" t="s">
        <v>347</v>
      </c>
      <c r="C23" s="77" t="s">
        <v>348</v>
      </c>
      <c r="D23" s="78">
        <v>9650578</v>
      </c>
      <c r="E23" s="79">
        <v>2813431</v>
      </c>
      <c r="F23" s="79">
        <v>32321920</v>
      </c>
      <c r="G23" s="79">
        <v>10178000</v>
      </c>
      <c r="H23" s="80">
        <v>54963929</v>
      </c>
      <c r="I23" s="78">
        <v>4991318</v>
      </c>
      <c r="J23" s="79">
        <v>2096601</v>
      </c>
      <c r="K23" s="79">
        <v>40708818</v>
      </c>
      <c r="L23" s="79">
        <v>349000</v>
      </c>
      <c r="M23" s="81">
        <v>48145737</v>
      </c>
    </row>
    <row r="24" spans="1:13" ht="12.75">
      <c r="A24" s="51" t="s">
        <v>49</v>
      </c>
      <c r="B24" s="76" t="s">
        <v>349</v>
      </c>
      <c r="C24" s="77" t="s">
        <v>350</v>
      </c>
      <c r="D24" s="78">
        <v>126865382</v>
      </c>
      <c r="E24" s="79">
        <v>351714774</v>
      </c>
      <c r="F24" s="79">
        <v>164575621</v>
      </c>
      <c r="G24" s="79">
        <v>208537000</v>
      </c>
      <c r="H24" s="80">
        <v>851692777</v>
      </c>
      <c r="I24" s="78">
        <v>128133823</v>
      </c>
      <c r="J24" s="79">
        <v>318013355</v>
      </c>
      <c r="K24" s="79">
        <v>-381666814</v>
      </c>
      <c r="L24" s="79">
        <v>797308000</v>
      </c>
      <c r="M24" s="81">
        <v>861788364</v>
      </c>
    </row>
    <row r="25" spans="1:13" ht="12.75">
      <c r="A25" s="51" t="s">
        <v>49</v>
      </c>
      <c r="B25" s="76" t="s">
        <v>351</v>
      </c>
      <c r="C25" s="77" t="s">
        <v>352</v>
      </c>
      <c r="D25" s="78">
        <v>7841717</v>
      </c>
      <c r="E25" s="79">
        <v>20043446</v>
      </c>
      <c r="F25" s="79">
        <v>82369232</v>
      </c>
      <c r="G25" s="79">
        <v>1429000</v>
      </c>
      <c r="H25" s="80">
        <v>111683395</v>
      </c>
      <c r="I25" s="78">
        <v>0</v>
      </c>
      <c r="J25" s="79">
        <v>0</v>
      </c>
      <c r="K25" s="79">
        <v>-351000</v>
      </c>
      <c r="L25" s="79">
        <v>351000</v>
      </c>
      <c r="M25" s="81">
        <v>0</v>
      </c>
    </row>
    <row r="26" spans="1:13" ht="12.75">
      <c r="A26" s="51" t="s">
        <v>64</v>
      </c>
      <c r="B26" s="76" t="s">
        <v>353</v>
      </c>
      <c r="C26" s="77" t="s">
        <v>354</v>
      </c>
      <c r="D26" s="78">
        <v>0</v>
      </c>
      <c r="E26" s="79">
        <v>52740285</v>
      </c>
      <c r="F26" s="79">
        <v>146771087</v>
      </c>
      <c r="G26" s="79">
        <v>53331000</v>
      </c>
      <c r="H26" s="80">
        <v>252842372</v>
      </c>
      <c r="I26" s="78">
        <v>0</v>
      </c>
      <c r="J26" s="79">
        <v>18566691</v>
      </c>
      <c r="K26" s="79">
        <v>84101814</v>
      </c>
      <c r="L26" s="79">
        <v>72072000</v>
      </c>
      <c r="M26" s="81">
        <v>174740505</v>
      </c>
    </row>
    <row r="27" spans="1:13" ht="16.5">
      <c r="A27" s="52"/>
      <c r="B27" s="82" t="s">
        <v>355</v>
      </c>
      <c r="C27" s="83"/>
      <c r="D27" s="84">
        <f aca="true" t="shared" si="2" ref="D27:M27">SUM(D22:D26)</f>
        <v>145490474</v>
      </c>
      <c r="E27" s="85">
        <f t="shared" si="2"/>
        <v>435492326</v>
      </c>
      <c r="F27" s="85">
        <f t="shared" si="2"/>
        <v>473851119</v>
      </c>
      <c r="G27" s="85">
        <f t="shared" si="2"/>
        <v>276939000</v>
      </c>
      <c r="H27" s="86">
        <f t="shared" si="2"/>
        <v>1331772919</v>
      </c>
      <c r="I27" s="84">
        <f t="shared" si="2"/>
        <v>134073618</v>
      </c>
      <c r="J27" s="85">
        <f t="shared" si="2"/>
        <v>349087625</v>
      </c>
      <c r="K27" s="85">
        <f t="shared" si="2"/>
        <v>-212122476</v>
      </c>
      <c r="L27" s="85">
        <f t="shared" si="2"/>
        <v>876401000</v>
      </c>
      <c r="M27" s="87">
        <f t="shared" si="2"/>
        <v>1147439767</v>
      </c>
    </row>
    <row r="28" spans="1:13" ht="12.75">
      <c r="A28" s="51" t="s">
        <v>49</v>
      </c>
      <c r="B28" s="76" t="s">
        <v>356</v>
      </c>
      <c r="C28" s="77" t="s">
        <v>357</v>
      </c>
      <c r="D28" s="78">
        <v>19879942</v>
      </c>
      <c r="E28" s="79">
        <v>42118978</v>
      </c>
      <c r="F28" s="79">
        <v>6187825</v>
      </c>
      <c r="G28" s="79">
        <v>1430000</v>
      </c>
      <c r="H28" s="80">
        <v>69616745</v>
      </c>
      <c r="I28" s="78">
        <v>18509529</v>
      </c>
      <c r="J28" s="79">
        <v>37735596</v>
      </c>
      <c r="K28" s="79">
        <v>4640241</v>
      </c>
      <c r="L28" s="79">
        <v>3330000</v>
      </c>
      <c r="M28" s="81">
        <v>64215366</v>
      </c>
    </row>
    <row r="29" spans="1:13" ht="12.75">
      <c r="A29" s="51" t="s">
        <v>49</v>
      </c>
      <c r="B29" s="76" t="s">
        <v>358</v>
      </c>
      <c r="C29" s="77" t="s">
        <v>359</v>
      </c>
      <c r="D29" s="78">
        <v>10213611</v>
      </c>
      <c r="E29" s="79">
        <v>47339445</v>
      </c>
      <c r="F29" s="79">
        <v>-1229691</v>
      </c>
      <c r="G29" s="79">
        <v>16376000</v>
      </c>
      <c r="H29" s="80">
        <v>72699365</v>
      </c>
      <c r="I29" s="78">
        <v>30613700</v>
      </c>
      <c r="J29" s="79">
        <v>55103692</v>
      </c>
      <c r="K29" s="79">
        <v>42838494</v>
      </c>
      <c r="L29" s="79">
        <v>11055000</v>
      </c>
      <c r="M29" s="81">
        <v>139610886</v>
      </c>
    </row>
    <row r="30" spans="1:13" ht="12.75">
      <c r="A30" s="51" t="s">
        <v>49</v>
      </c>
      <c r="B30" s="76" t="s">
        <v>360</v>
      </c>
      <c r="C30" s="77" t="s">
        <v>361</v>
      </c>
      <c r="D30" s="78">
        <v>19958702</v>
      </c>
      <c r="E30" s="79">
        <v>42772758</v>
      </c>
      <c r="F30" s="79">
        <v>-2180140</v>
      </c>
      <c r="G30" s="79">
        <v>24866000</v>
      </c>
      <c r="H30" s="80">
        <v>85417320</v>
      </c>
      <c r="I30" s="78">
        <v>20336771</v>
      </c>
      <c r="J30" s="79">
        <v>43308029</v>
      </c>
      <c r="K30" s="79">
        <v>27788906</v>
      </c>
      <c r="L30" s="79">
        <v>10313000</v>
      </c>
      <c r="M30" s="81">
        <v>101746706</v>
      </c>
    </row>
    <row r="31" spans="1:13" ht="12.75">
      <c r="A31" s="51" t="s">
        <v>49</v>
      </c>
      <c r="B31" s="76" t="s">
        <v>362</v>
      </c>
      <c r="C31" s="77" t="s">
        <v>363</v>
      </c>
      <c r="D31" s="78">
        <v>20600262</v>
      </c>
      <c r="E31" s="79">
        <v>102258851</v>
      </c>
      <c r="F31" s="79">
        <v>112988088</v>
      </c>
      <c r="G31" s="79">
        <v>24794000</v>
      </c>
      <c r="H31" s="80">
        <v>260641201</v>
      </c>
      <c r="I31" s="78">
        <v>19767465</v>
      </c>
      <c r="J31" s="79">
        <v>87292747</v>
      </c>
      <c r="K31" s="79">
        <v>126427794</v>
      </c>
      <c r="L31" s="79">
        <v>30970000</v>
      </c>
      <c r="M31" s="81">
        <v>264458006</v>
      </c>
    </row>
    <row r="32" spans="1:13" ht="12.75">
      <c r="A32" s="51" t="s">
        <v>49</v>
      </c>
      <c r="B32" s="76" t="s">
        <v>364</v>
      </c>
      <c r="C32" s="77" t="s">
        <v>365</v>
      </c>
      <c r="D32" s="78">
        <v>29433169</v>
      </c>
      <c r="E32" s="79">
        <v>27756267</v>
      </c>
      <c r="F32" s="79">
        <v>42772371</v>
      </c>
      <c r="G32" s="79">
        <v>7369000</v>
      </c>
      <c r="H32" s="80">
        <v>107330807</v>
      </c>
      <c r="I32" s="78">
        <v>37151897</v>
      </c>
      <c r="J32" s="79">
        <v>39062200</v>
      </c>
      <c r="K32" s="79">
        <v>150223257</v>
      </c>
      <c r="L32" s="79">
        <v>8300000</v>
      </c>
      <c r="M32" s="81">
        <v>234737354</v>
      </c>
    </row>
    <row r="33" spans="1:13" ht="12.75">
      <c r="A33" s="51" t="s">
        <v>64</v>
      </c>
      <c r="B33" s="76" t="s">
        <v>366</v>
      </c>
      <c r="C33" s="77" t="s">
        <v>367</v>
      </c>
      <c r="D33" s="78">
        <v>0</v>
      </c>
      <c r="E33" s="79">
        <v>0</v>
      </c>
      <c r="F33" s="79">
        <v>8265765</v>
      </c>
      <c r="G33" s="79">
        <v>2901000</v>
      </c>
      <c r="H33" s="80">
        <v>11166765</v>
      </c>
      <c r="I33" s="78">
        <v>0</v>
      </c>
      <c r="J33" s="79">
        <v>0</v>
      </c>
      <c r="K33" s="79">
        <v>30673458</v>
      </c>
      <c r="L33" s="79">
        <v>678000</v>
      </c>
      <c r="M33" s="81">
        <v>31351458</v>
      </c>
    </row>
    <row r="34" spans="1:13" ht="16.5">
      <c r="A34" s="52"/>
      <c r="B34" s="82" t="s">
        <v>368</v>
      </c>
      <c r="C34" s="83"/>
      <c r="D34" s="84">
        <f aca="true" t="shared" si="3" ref="D34:M34">SUM(D28:D33)</f>
        <v>100085686</v>
      </c>
      <c r="E34" s="85">
        <f t="shared" si="3"/>
        <v>262246299</v>
      </c>
      <c r="F34" s="85">
        <f t="shared" si="3"/>
        <v>166804218</v>
      </c>
      <c r="G34" s="85">
        <f t="shared" si="3"/>
        <v>77736000</v>
      </c>
      <c r="H34" s="86">
        <f t="shared" si="3"/>
        <v>606872203</v>
      </c>
      <c r="I34" s="84">
        <f t="shared" si="3"/>
        <v>126379362</v>
      </c>
      <c r="J34" s="85">
        <f t="shared" si="3"/>
        <v>262502264</v>
      </c>
      <c r="K34" s="85">
        <f t="shared" si="3"/>
        <v>382592150</v>
      </c>
      <c r="L34" s="85">
        <f t="shared" si="3"/>
        <v>64646000</v>
      </c>
      <c r="M34" s="87">
        <f t="shared" si="3"/>
        <v>836119776</v>
      </c>
    </row>
    <row r="35" spans="1:13" ht="12.75">
      <c r="A35" s="51" t="s">
        <v>49</v>
      </c>
      <c r="B35" s="76" t="s">
        <v>369</v>
      </c>
      <c r="C35" s="77" t="s">
        <v>370</v>
      </c>
      <c r="D35" s="78">
        <v>10048831</v>
      </c>
      <c r="E35" s="79">
        <v>18764631</v>
      </c>
      <c r="F35" s="79">
        <v>38764167</v>
      </c>
      <c r="G35" s="79">
        <v>2873000</v>
      </c>
      <c r="H35" s="80">
        <v>70450629</v>
      </c>
      <c r="I35" s="78">
        <v>9321134</v>
      </c>
      <c r="J35" s="79">
        <v>17474671</v>
      </c>
      <c r="K35" s="79">
        <v>41128088</v>
      </c>
      <c r="L35" s="79">
        <v>987000</v>
      </c>
      <c r="M35" s="81">
        <v>68910893</v>
      </c>
    </row>
    <row r="36" spans="1:13" ht="12.75">
      <c r="A36" s="51" t="s">
        <v>49</v>
      </c>
      <c r="B36" s="76" t="s">
        <v>371</v>
      </c>
      <c r="C36" s="77" t="s">
        <v>372</v>
      </c>
      <c r="D36" s="78">
        <v>9968244</v>
      </c>
      <c r="E36" s="79">
        <v>25930211</v>
      </c>
      <c r="F36" s="79">
        <v>78525144</v>
      </c>
      <c r="G36" s="79">
        <v>2504000</v>
      </c>
      <c r="H36" s="80">
        <v>116927599</v>
      </c>
      <c r="I36" s="78">
        <v>8983582</v>
      </c>
      <c r="J36" s="79">
        <v>24590442</v>
      </c>
      <c r="K36" s="79">
        <v>67987951</v>
      </c>
      <c r="L36" s="79">
        <v>5411000</v>
      </c>
      <c r="M36" s="81">
        <v>106972975</v>
      </c>
    </row>
    <row r="37" spans="1:13" ht="12.75">
      <c r="A37" s="51" t="s">
        <v>49</v>
      </c>
      <c r="B37" s="76" t="s">
        <v>373</v>
      </c>
      <c r="C37" s="77" t="s">
        <v>374</v>
      </c>
      <c r="D37" s="78">
        <v>30900593</v>
      </c>
      <c r="E37" s="79">
        <v>88956</v>
      </c>
      <c r="F37" s="79">
        <v>376757399</v>
      </c>
      <c r="G37" s="79">
        <v>350000</v>
      </c>
      <c r="H37" s="80">
        <v>408096948</v>
      </c>
      <c r="I37" s="78">
        <v>10298579</v>
      </c>
      <c r="J37" s="79">
        <v>34200</v>
      </c>
      <c r="K37" s="79">
        <v>79997282</v>
      </c>
      <c r="L37" s="79">
        <v>320000</v>
      </c>
      <c r="M37" s="81">
        <v>90650061</v>
      </c>
    </row>
    <row r="38" spans="1:13" ht="12.75">
      <c r="A38" s="51" t="s">
        <v>49</v>
      </c>
      <c r="B38" s="76" t="s">
        <v>375</v>
      </c>
      <c r="C38" s="77" t="s">
        <v>376</v>
      </c>
      <c r="D38" s="78">
        <v>27750682</v>
      </c>
      <c r="E38" s="79">
        <v>5809402</v>
      </c>
      <c r="F38" s="79">
        <v>122001652</v>
      </c>
      <c r="G38" s="79">
        <v>789000</v>
      </c>
      <c r="H38" s="80">
        <v>156350736</v>
      </c>
      <c r="I38" s="78">
        <v>24648909</v>
      </c>
      <c r="J38" s="79">
        <v>5442413</v>
      </c>
      <c r="K38" s="79">
        <v>239553195</v>
      </c>
      <c r="L38" s="79">
        <v>535000</v>
      </c>
      <c r="M38" s="81">
        <v>270179517</v>
      </c>
    </row>
    <row r="39" spans="1:13" ht="12.75">
      <c r="A39" s="51" t="s">
        <v>64</v>
      </c>
      <c r="B39" s="76" t="s">
        <v>377</v>
      </c>
      <c r="C39" s="77" t="s">
        <v>378</v>
      </c>
      <c r="D39" s="78">
        <v>0</v>
      </c>
      <c r="E39" s="79">
        <v>14710149</v>
      </c>
      <c r="F39" s="79">
        <v>186883922</v>
      </c>
      <c r="G39" s="79">
        <v>37669000</v>
      </c>
      <c r="H39" s="80">
        <v>239263071</v>
      </c>
      <c r="I39" s="78">
        <v>0</v>
      </c>
      <c r="J39" s="79">
        <v>21384872</v>
      </c>
      <c r="K39" s="79">
        <v>177792085</v>
      </c>
      <c r="L39" s="79">
        <v>41526000</v>
      </c>
      <c r="M39" s="81">
        <v>240702957</v>
      </c>
    </row>
    <row r="40" spans="1:13" ht="16.5">
      <c r="A40" s="52"/>
      <c r="B40" s="82" t="s">
        <v>379</v>
      </c>
      <c r="C40" s="83"/>
      <c r="D40" s="84">
        <f aca="true" t="shared" si="4" ref="D40:M40">SUM(D35:D39)</f>
        <v>78668350</v>
      </c>
      <c r="E40" s="85">
        <f t="shared" si="4"/>
        <v>65303349</v>
      </c>
      <c r="F40" s="85">
        <f t="shared" si="4"/>
        <v>802932284</v>
      </c>
      <c r="G40" s="85">
        <f t="shared" si="4"/>
        <v>44185000</v>
      </c>
      <c r="H40" s="86">
        <f t="shared" si="4"/>
        <v>991088983</v>
      </c>
      <c r="I40" s="84">
        <f t="shared" si="4"/>
        <v>53252204</v>
      </c>
      <c r="J40" s="85">
        <f t="shared" si="4"/>
        <v>68926598</v>
      </c>
      <c r="K40" s="85">
        <f t="shared" si="4"/>
        <v>606458601</v>
      </c>
      <c r="L40" s="85">
        <f t="shared" si="4"/>
        <v>48779000</v>
      </c>
      <c r="M40" s="87">
        <f t="shared" si="4"/>
        <v>777416403</v>
      </c>
    </row>
    <row r="41" spans="1:13" ht="16.5">
      <c r="A41" s="53"/>
      <c r="B41" s="88" t="s">
        <v>380</v>
      </c>
      <c r="C41" s="89"/>
      <c r="D41" s="90">
        <f aca="true" t="shared" si="5" ref="D41:M41">SUM(D9:D14,D16:D20,D22:D26,D28:D33,D35:D39)</f>
        <v>403336211</v>
      </c>
      <c r="E41" s="91">
        <f t="shared" si="5"/>
        <v>957878221</v>
      </c>
      <c r="F41" s="91">
        <f t="shared" si="5"/>
        <v>2500203925</v>
      </c>
      <c r="G41" s="91">
        <f t="shared" si="5"/>
        <v>510364000</v>
      </c>
      <c r="H41" s="92">
        <f t="shared" si="5"/>
        <v>4371782357</v>
      </c>
      <c r="I41" s="90">
        <f t="shared" si="5"/>
        <v>449786294</v>
      </c>
      <c r="J41" s="91">
        <f t="shared" si="5"/>
        <v>1046144910</v>
      </c>
      <c r="K41" s="91">
        <f t="shared" si="5"/>
        <v>1443759340</v>
      </c>
      <c r="L41" s="91">
        <f t="shared" si="5"/>
        <v>1103877000</v>
      </c>
      <c r="M41" s="93">
        <f t="shared" si="5"/>
        <v>4043567544</v>
      </c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5.5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381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49</v>
      </c>
      <c r="B9" s="76" t="s">
        <v>382</v>
      </c>
      <c r="C9" s="77" t="s">
        <v>383</v>
      </c>
      <c r="D9" s="78">
        <v>8815267</v>
      </c>
      <c r="E9" s="79">
        <v>7161035</v>
      </c>
      <c r="F9" s="79">
        <v>-11731375</v>
      </c>
      <c r="G9" s="79">
        <v>101842000</v>
      </c>
      <c r="H9" s="80">
        <v>106086927</v>
      </c>
      <c r="I9" s="78">
        <v>-24085331</v>
      </c>
      <c r="J9" s="79">
        <v>12843051</v>
      </c>
      <c r="K9" s="79">
        <v>11789190</v>
      </c>
      <c r="L9" s="79">
        <v>85732000</v>
      </c>
      <c r="M9" s="81">
        <v>86278910</v>
      </c>
    </row>
    <row r="10" spans="1:13" ht="12.75">
      <c r="A10" s="51" t="s">
        <v>49</v>
      </c>
      <c r="B10" s="76" t="s">
        <v>384</v>
      </c>
      <c r="C10" s="77" t="s">
        <v>385</v>
      </c>
      <c r="D10" s="78">
        <v>31537176</v>
      </c>
      <c r="E10" s="79">
        <v>88359448</v>
      </c>
      <c r="F10" s="79">
        <v>-27105795</v>
      </c>
      <c r="G10" s="79">
        <v>40794000</v>
      </c>
      <c r="H10" s="80">
        <v>133584829</v>
      </c>
      <c r="I10" s="78">
        <v>29024756</v>
      </c>
      <c r="J10" s="79">
        <v>86630737</v>
      </c>
      <c r="K10" s="79">
        <v>13964472</v>
      </c>
      <c r="L10" s="79">
        <v>41959000</v>
      </c>
      <c r="M10" s="81">
        <v>171578965</v>
      </c>
    </row>
    <row r="11" spans="1:13" ht="12.75">
      <c r="A11" s="51" t="s">
        <v>49</v>
      </c>
      <c r="B11" s="76" t="s">
        <v>386</v>
      </c>
      <c r="C11" s="77" t="s">
        <v>387</v>
      </c>
      <c r="D11" s="78">
        <v>16211612</v>
      </c>
      <c r="E11" s="79">
        <v>50140922</v>
      </c>
      <c r="F11" s="79">
        <v>43405329</v>
      </c>
      <c r="G11" s="79">
        <v>40599000</v>
      </c>
      <c r="H11" s="80">
        <v>150356863</v>
      </c>
      <c r="I11" s="78">
        <v>18145905</v>
      </c>
      <c r="J11" s="79">
        <v>54858832</v>
      </c>
      <c r="K11" s="79">
        <v>56800976</v>
      </c>
      <c r="L11" s="79">
        <v>11679000</v>
      </c>
      <c r="M11" s="81">
        <v>141484713</v>
      </c>
    </row>
    <row r="12" spans="1:13" ht="12.75">
      <c r="A12" s="51" t="s">
        <v>49</v>
      </c>
      <c r="B12" s="76" t="s">
        <v>388</v>
      </c>
      <c r="C12" s="77" t="s">
        <v>389</v>
      </c>
      <c r="D12" s="78">
        <v>11217879</v>
      </c>
      <c r="E12" s="79">
        <v>30197460</v>
      </c>
      <c r="F12" s="79">
        <v>23230015</v>
      </c>
      <c r="G12" s="79">
        <v>25325000</v>
      </c>
      <c r="H12" s="80">
        <v>89970354</v>
      </c>
      <c r="I12" s="78">
        <v>11366954</v>
      </c>
      <c r="J12" s="79">
        <v>28794089</v>
      </c>
      <c r="K12" s="79">
        <v>9557054</v>
      </c>
      <c r="L12" s="79">
        <v>3870000</v>
      </c>
      <c r="M12" s="81">
        <v>53588097</v>
      </c>
    </row>
    <row r="13" spans="1:13" ht="12.75">
      <c r="A13" s="51" t="s">
        <v>49</v>
      </c>
      <c r="B13" s="76" t="s">
        <v>390</v>
      </c>
      <c r="C13" s="77" t="s">
        <v>391</v>
      </c>
      <c r="D13" s="78">
        <v>43695108</v>
      </c>
      <c r="E13" s="79">
        <v>118299460</v>
      </c>
      <c r="F13" s="79">
        <v>102648042</v>
      </c>
      <c r="G13" s="79">
        <v>382000</v>
      </c>
      <c r="H13" s="80">
        <v>265024610</v>
      </c>
      <c r="I13" s="78">
        <v>16415936</v>
      </c>
      <c r="J13" s="79">
        <v>73673825</v>
      </c>
      <c r="K13" s="79">
        <v>9841011</v>
      </c>
      <c r="L13" s="79">
        <v>300000</v>
      </c>
      <c r="M13" s="81">
        <v>100230772</v>
      </c>
    </row>
    <row r="14" spans="1:13" ht="12.75">
      <c r="A14" s="51" t="s">
        <v>49</v>
      </c>
      <c r="B14" s="76" t="s">
        <v>392</v>
      </c>
      <c r="C14" s="77" t="s">
        <v>393</v>
      </c>
      <c r="D14" s="78">
        <v>7876958</v>
      </c>
      <c r="E14" s="79">
        <v>25460311</v>
      </c>
      <c r="F14" s="79">
        <v>-4357144</v>
      </c>
      <c r="G14" s="79">
        <v>18230000</v>
      </c>
      <c r="H14" s="80">
        <v>47210125</v>
      </c>
      <c r="I14" s="78">
        <v>9674774</v>
      </c>
      <c r="J14" s="79">
        <v>23788611</v>
      </c>
      <c r="K14" s="79">
        <v>-56581929</v>
      </c>
      <c r="L14" s="79">
        <v>87511000</v>
      </c>
      <c r="M14" s="81">
        <v>64392456</v>
      </c>
    </row>
    <row r="15" spans="1:13" ht="12.75">
      <c r="A15" s="51" t="s">
        <v>49</v>
      </c>
      <c r="B15" s="76" t="s">
        <v>394</v>
      </c>
      <c r="C15" s="77" t="s">
        <v>395</v>
      </c>
      <c r="D15" s="78">
        <v>93940795</v>
      </c>
      <c r="E15" s="79">
        <v>342395297</v>
      </c>
      <c r="F15" s="79">
        <v>66385315</v>
      </c>
      <c r="G15" s="79">
        <v>35747000</v>
      </c>
      <c r="H15" s="80">
        <v>538468407</v>
      </c>
      <c r="I15" s="78">
        <v>79522340</v>
      </c>
      <c r="J15" s="79">
        <v>295188801</v>
      </c>
      <c r="K15" s="79">
        <v>31081433</v>
      </c>
      <c r="L15" s="79">
        <v>28884000</v>
      </c>
      <c r="M15" s="81">
        <v>434676574</v>
      </c>
    </row>
    <row r="16" spans="1:13" ht="12.75">
      <c r="A16" s="51" t="s">
        <v>64</v>
      </c>
      <c r="B16" s="76" t="s">
        <v>396</v>
      </c>
      <c r="C16" s="77" t="s">
        <v>397</v>
      </c>
      <c r="D16" s="78">
        <v>0</v>
      </c>
      <c r="E16" s="79">
        <v>39944</v>
      </c>
      <c r="F16" s="79">
        <v>73327210</v>
      </c>
      <c r="G16" s="79">
        <v>8215000</v>
      </c>
      <c r="H16" s="80">
        <v>81582154</v>
      </c>
      <c r="I16" s="78">
        <v>0</v>
      </c>
      <c r="J16" s="79">
        <v>29330</v>
      </c>
      <c r="K16" s="79">
        <v>75612175</v>
      </c>
      <c r="L16" s="79">
        <v>5719000</v>
      </c>
      <c r="M16" s="81">
        <v>81360505</v>
      </c>
    </row>
    <row r="17" spans="1:13" ht="16.5">
      <c r="A17" s="52"/>
      <c r="B17" s="82" t="s">
        <v>398</v>
      </c>
      <c r="C17" s="83"/>
      <c r="D17" s="84">
        <f aca="true" t="shared" si="0" ref="D17:M17">SUM(D9:D16)</f>
        <v>213294795</v>
      </c>
      <c r="E17" s="85">
        <f t="shared" si="0"/>
        <v>662053877</v>
      </c>
      <c r="F17" s="85">
        <f t="shared" si="0"/>
        <v>265801597</v>
      </c>
      <c r="G17" s="85">
        <f t="shared" si="0"/>
        <v>271134000</v>
      </c>
      <c r="H17" s="86">
        <f t="shared" si="0"/>
        <v>1412284269</v>
      </c>
      <c r="I17" s="84">
        <f t="shared" si="0"/>
        <v>140065334</v>
      </c>
      <c r="J17" s="85">
        <f t="shared" si="0"/>
        <v>575807276</v>
      </c>
      <c r="K17" s="85">
        <f t="shared" si="0"/>
        <v>152064382</v>
      </c>
      <c r="L17" s="85">
        <f t="shared" si="0"/>
        <v>265654000</v>
      </c>
      <c r="M17" s="87">
        <f t="shared" si="0"/>
        <v>1133590992</v>
      </c>
    </row>
    <row r="18" spans="1:13" ht="12.75">
      <c r="A18" s="51" t="s">
        <v>49</v>
      </c>
      <c r="B18" s="76" t="s">
        <v>399</v>
      </c>
      <c r="C18" s="77" t="s">
        <v>400</v>
      </c>
      <c r="D18" s="78">
        <v>-37897510</v>
      </c>
      <c r="E18" s="79">
        <v>61634785</v>
      </c>
      <c r="F18" s="79">
        <v>50947741</v>
      </c>
      <c r="G18" s="79">
        <v>830000</v>
      </c>
      <c r="H18" s="80">
        <v>75515016</v>
      </c>
      <c r="I18" s="78">
        <v>-3748669</v>
      </c>
      <c r="J18" s="79">
        <v>55583955</v>
      </c>
      <c r="K18" s="79">
        <v>46663616</v>
      </c>
      <c r="L18" s="79">
        <v>555000</v>
      </c>
      <c r="M18" s="81">
        <v>99053902</v>
      </c>
    </row>
    <row r="19" spans="1:13" ht="12.75">
      <c r="A19" s="51" t="s">
        <v>49</v>
      </c>
      <c r="B19" s="76" t="s">
        <v>401</v>
      </c>
      <c r="C19" s="77" t="s">
        <v>402</v>
      </c>
      <c r="D19" s="78">
        <v>160383107</v>
      </c>
      <c r="E19" s="79">
        <v>381069271</v>
      </c>
      <c r="F19" s="79">
        <v>203268323</v>
      </c>
      <c r="G19" s="79">
        <v>15891000</v>
      </c>
      <c r="H19" s="80">
        <v>760611701</v>
      </c>
      <c r="I19" s="78">
        <v>138354418</v>
      </c>
      <c r="J19" s="79">
        <v>396735413</v>
      </c>
      <c r="K19" s="79">
        <v>151540528</v>
      </c>
      <c r="L19" s="79">
        <v>46376000</v>
      </c>
      <c r="M19" s="81">
        <v>733006359</v>
      </c>
    </row>
    <row r="20" spans="1:13" ht="12.75">
      <c r="A20" s="51" t="s">
        <v>49</v>
      </c>
      <c r="B20" s="76" t="s">
        <v>403</v>
      </c>
      <c r="C20" s="77" t="s">
        <v>404</v>
      </c>
      <c r="D20" s="78">
        <v>106216659</v>
      </c>
      <c r="E20" s="79">
        <v>223014775</v>
      </c>
      <c r="F20" s="79">
        <v>44923886</v>
      </c>
      <c r="G20" s="79">
        <v>30157000</v>
      </c>
      <c r="H20" s="80">
        <v>404312320</v>
      </c>
      <c r="I20" s="78">
        <v>96124564</v>
      </c>
      <c r="J20" s="79">
        <v>205977981</v>
      </c>
      <c r="K20" s="79">
        <v>108927032</v>
      </c>
      <c r="L20" s="79">
        <v>10116000</v>
      </c>
      <c r="M20" s="81">
        <v>421145577</v>
      </c>
    </row>
    <row r="21" spans="1:13" ht="12.75">
      <c r="A21" s="51" t="s">
        <v>49</v>
      </c>
      <c r="B21" s="76" t="s">
        <v>405</v>
      </c>
      <c r="C21" s="77" t="s">
        <v>406</v>
      </c>
      <c r="D21" s="78">
        <v>40055620</v>
      </c>
      <c r="E21" s="79">
        <v>17730347</v>
      </c>
      <c r="F21" s="79">
        <v>-10891756</v>
      </c>
      <c r="G21" s="79">
        <v>26345000</v>
      </c>
      <c r="H21" s="80">
        <v>73239211</v>
      </c>
      <c r="I21" s="78">
        <v>-628756</v>
      </c>
      <c r="J21" s="79">
        <v>27274842</v>
      </c>
      <c r="K21" s="79">
        <v>-28396308</v>
      </c>
      <c r="L21" s="79">
        <v>45354000</v>
      </c>
      <c r="M21" s="81">
        <v>43603778</v>
      </c>
    </row>
    <row r="22" spans="1:13" ht="12.75">
      <c r="A22" s="51" t="s">
        <v>49</v>
      </c>
      <c r="B22" s="76" t="s">
        <v>407</v>
      </c>
      <c r="C22" s="77" t="s">
        <v>408</v>
      </c>
      <c r="D22" s="78">
        <v>12904839</v>
      </c>
      <c r="E22" s="79">
        <v>142610231</v>
      </c>
      <c r="F22" s="79">
        <v>123121319</v>
      </c>
      <c r="G22" s="79">
        <v>18528000</v>
      </c>
      <c r="H22" s="80">
        <v>297164389</v>
      </c>
      <c r="I22" s="78">
        <v>14821065</v>
      </c>
      <c r="J22" s="79">
        <v>44886997</v>
      </c>
      <c r="K22" s="79">
        <v>213883213</v>
      </c>
      <c r="L22" s="79">
        <v>50607000</v>
      </c>
      <c r="M22" s="81">
        <v>324198275</v>
      </c>
    </row>
    <row r="23" spans="1:13" ht="12.75">
      <c r="A23" s="51" t="s">
        <v>49</v>
      </c>
      <c r="B23" s="76" t="s">
        <v>409</v>
      </c>
      <c r="C23" s="77" t="s">
        <v>410</v>
      </c>
      <c r="D23" s="78">
        <v>10113467</v>
      </c>
      <c r="E23" s="79">
        <v>13823115</v>
      </c>
      <c r="F23" s="79">
        <v>481583635</v>
      </c>
      <c r="G23" s="79">
        <v>1537000</v>
      </c>
      <c r="H23" s="80">
        <v>507057217</v>
      </c>
      <c r="I23" s="78">
        <v>11493532</v>
      </c>
      <c r="J23" s="79">
        <v>21841043</v>
      </c>
      <c r="K23" s="79">
        <v>229635222</v>
      </c>
      <c r="L23" s="79">
        <v>2308000</v>
      </c>
      <c r="M23" s="81">
        <v>265277797</v>
      </c>
    </row>
    <row r="24" spans="1:13" ht="12.75">
      <c r="A24" s="51" t="s">
        <v>64</v>
      </c>
      <c r="B24" s="76" t="s">
        <v>411</v>
      </c>
      <c r="C24" s="77" t="s">
        <v>412</v>
      </c>
      <c r="D24" s="78">
        <v>0</v>
      </c>
      <c r="E24" s="79">
        <v>0</v>
      </c>
      <c r="F24" s="79">
        <v>92979212</v>
      </c>
      <c r="G24" s="79">
        <v>2184000</v>
      </c>
      <c r="H24" s="80">
        <v>95163212</v>
      </c>
      <c r="I24" s="78">
        <v>0</v>
      </c>
      <c r="J24" s="79">
        <v>0</v>
      </c>
      <c r="K24" s="79">
        <v>90319993</v>
      </c>
      <c r="L24" s="79">
        <v>1332000</v>
      </c>
      <c r="M24" s="81">
        <v>91651993</v>
      </c>
    </row>
    <row r="25" spans="1:13" ht="16.5">
      <c r="A25" s="52"/>
      <c r="B25" s="82" t="s">
        <v>413</v>
      </c>
      <c r="C25" s="83"/>
      <c r="D25" s="84">
        <f aca="true" t="shared" si="1" ref="D25:M25">SUM(D18:D24)</f>
        <v>291776182</v>
      </c>
      <c r="E25" s="85">
        <f t="shared" si="1"/>
        <v>839882524</v>
      </c>
      <c r="F25" s="85">
        <f t="shared" si="1"/>
        <v>985932360</v>
      </c>
      <c r="G25" s="85">
        <f t="shared" si="1"/>
        <v>95472000</v>
      </c>
      <c r="H25" s="86">
        <f t="shared" si="1"/>
        <v>2213063066</v>
      </c>
      <c r="I25" s="84">
        <f t="shared" si="1"/>
        <v>256416154</v>
      </c>
      <c r="J25" s="85">
        <f t="shared" si="1"/>
        <v>752300231</v>
      </c>
      <c r="K25" s="85">
        <f t="shared" si="1"/>
        <v>812573296</v>
      </c>
      <c r="L25" s="85">
        <f t="shared" si="1"/>
        <v>156648000</v>
      </c>
      <c r="M25" s="87">
        <f t="shared" si="1"/>
        <v>1977937681</v>
      </c>
    </row>
    <row r="26" spans="1:13" ht="12.75">
      <c r="A26" s="51" t="s">
        <v>49</v>
      </c>
      <c r="B26" s="76" t="s">
        <v>414</v>
      </c>
      <c r="C26" s="77" t="s">
        <v>415</v>
      </c>
      <c r="D26" s="78">
        <v>26128577</v>
      </c>
      <c r="E26" s="79">
        <v>83674773</v>
      </c>
      <c r="F26" s="79">
        <v>30935497</v>
      </c>
      <c r="G26" s="79">
        <v>11012000</v>
      </c>
      <c r="H26" s="80">
        <v>151750847</v>
      </c>
      <c r="I26" s="78">
        <v>18958061</v>
      </c>
      <c r="J26" s="79">
        <v>87664168</v>
      </c>
      <c r="K26" s="79">
        <v>90007269</v>
      </c>
      <c r="L26" s="79">
        <v>8664000</v>
      </c>
      <c r="M26" s="81">
        <v>205293498</v>
      </c>
    </row>
    <row r="27" spans="1:13" ht="12.75">
      <c r="A27" s="51" t="s">
        <v>49</v>
      </c>
      <c r="B27" s="76" t="s">
        <v>416</v>
      </c>
      <c r="C27" s="77" t="s">
        <v>417</v>
      </c>
      <c r="D27" s="78">
        <v>27879786</v>
      </c>
      <c r="E27" s="79">
        <v>38115804</v>
      </c>
      <c r="F27" s="79">
        <v>453681425</v>
      </c>
      <c r="G27" s="79">
        <v>14676000</v>
      </c>
      <c r="H27" s="80">
        <v>534353015</v>
      </c>
      <c r="I27" s="78">
        <v>25493415</v>
      </c>
      <c r="J27" s="79">
        <v>40899840</v>
      </c>
      <c r="K27" s="79">
        <v>315143268</v>
      </c>
      <c r="L27" s="79">
        <v>30977000</v>
      </c>
      <c r="M27" s="81">
        <v>412513523</v>
      </c>
    </row>
    <row r="28" spans="1:13" ht="12.75">
      <c r="A28" s="51" t="s">
        <v>49</v>
      </c>
      <c r="B28" s="76" t="s">
        <v>418</v>
      </c>
      <c r="C28" s="77" t="s">
        <v>419</v>
      </c>
      <c r="D28" s="78">
        <v>60714797</v>
      </c>
      <c r="E28" s="79">
        <v>7240849</v>
      </c>
      <c r="F28" s="79">
        <v>141710717</v>
      </c>
      <c r="G28" s="79">
        <v>73992000</v>
      </c>
      <c r="H28" s="80">
        <v>283658363</v>
      </c>
      <c r="I28" s="78">
        <v>61440979</v>
      </c>
      <c r="J28" s="79">
        <v>5887764</v>
      </c>
      <c r="K28" s="79">
        <v>90602323</v>
      </c>
      <c r="L28" s="79">
        <v>109343000</v>
      </c>
      <c r="M28" s="81">
        <v>267274066</v>
      </c>
    </row>
    <row r="29" spans="1:13" ht="12.75">
      <c r="A29" s="51" t="s">
        <v>49</v>
      </c>
      <c r="B29" s="76" t="s">
        <v>420</v>
      </c>
      <c r="C29" s="77" t="s">
        <v>421</v>
      </c>
      <c r="D29" s="78">
        <v>179137921</v>
      </c>
      <c r="E29" s="79">
        <v>352494885</v>
      </c>
      <c r="F29" s="79">
        <v>176941139</v>
      </c>
      <c r="G29" s="79">
        <v>53998000</v>
      </c>
      <c r="H29" s="80">
        <v>762571945</v>
      </c>
      <c r="I29" s="78">
        <v>162848112</v>
      </c>
      <c r="J29" s="79">
        <v>328580835</v>
      </c>
      <c r="K29" s="79">
        <v>86782947</v>
      </c>
      <c r="L29" s="79">
        <v>140365000</v>
      </c>
      <c r="M29" s="81">
        <v>718576894</v>
      </c>
    </row>
    <row r="30" spans="1:13" ht="12.75">
      <c r="A30" s="51" t="s">
        <v>64</v>
      </c>
      <c r="B30" s="76" t="s">
        <v>422</v>
      </c>
      <c r="C30" s="77" t="s">
        <v>423</v>
      </c>
      <c r="D30" s="78">
        <v>0</v>
      </c>
      <c r="E30" s="79">
        <v>0</v>
      </c>
      <c r="F30" s="79">
        <v>66890718</v>
      </c>
      <c r="G30" s="79">
        <v>3150000</v>
      </c>
      <c r="H30" s="80">
        <v>70040718</v>
      </c>
      <c r="I30" s="78">
        <v>0</v>
      </c>
      <c r="J30" s="79">
        <v>0</v>
      </c>
      <c r="K30" s="79">
        <v>66481577</v>
      </c>
      <c r="L30" s="79">
        <v>1698000</v>
      </c>
      <c r="M30" s="81">
        <v>68179577</v>
      </c>
    </row>
    <row r="31" spans="1:13" ht="16.5">
      <c r="A31" s="52"/>
      <c r="B31" s="82" t="s">
        <v>424</v>
      </c>
      <c r="C31" s="83"/>
      <c r="D31" s="84">
        <f aca="true" t="shared" si="2" ref="D31:M31">SUM(D26:D30)</f>
        <v>293861081</v>
      </c>
      <c r="E31" s="85">
        <f t="shared" si="2"/>
        <v>481526311</v>
      </c>
      <c r="F31" s="85">
        <f t="shared" si="2"/>
        <v>870159496</v>
      </c>
      <c r="G31" s="85">
        <f t="shared" si="2"/>
        <v>156828000</v>
      </c>
      <c r="H31" s="86">
        <f t="shared" si="2"/>
        <v>1802374888</v>
      </c>
      <c r="I31" s="84">
        <f t="shared" si="2"/>
        <v>268740567</v>
      </c>
      <c r="J31" s="85">
        <f t="shared" si="2"/>
        <v>463032607</v>
      </c>
      <c r="K31" s="85">
        <f t="shared" si="2"/>
        <v>649017384</v>
      </c>
      <c r="L31" s="85">
        <f t="shared" si="2"/>
        <v>291047000</v>
      </c>
      <c r="M31" s="87">
        <f t="shared" si="2"/>
        <v>1671837558</v>
      </c>
    </row>
    <row r="32" spans="1:13" ht="16.5">
      <c r="A32" s="53"/>
      <c r="B32" s="88" t="s">
        <v>425</v>
      </c>
      <c r="C32" s="89"/>
      <c r="D32" s="90">
        <f aca="true" t="shared" si="3" ref="D32:M32">SUM(D9:D16,D18:D24,D26:D30)</f>
        <v>798932058</v>
      </c>
      <c r="E32" s="91">
        <f t="shared" si="3"/>
        <v>1983462712</v>
      </c>
      <c r="F32" s="91">
        <f t="shared" si="3"/>
        <v>2121893453</v>
      </c>
      <c r="G32" s="91">
        <f t="shared" si="3"/>
        <v>523434000</v>
      </c>
      <c r="H32" s="92">
        <f t="shared" si="3"/>
        <v>5427722223</v>
      </c>
      <c r="I32" s="90">
        <f t="shared" si="3"/>
        <v>665222055</v>
      </c>
      <c r="J32" s="91">
        <f t="shared" si="3"/>
        <v>1791140114</v>
      </c>
      <c r="K32" s="91">
        <f t="shared" si="3"/>
        <v>1613655062</v>
      </c>
      <c r="L32" s="91">
        <f t="shared" si="3"/>
        <v>713349000</v>
      </c>
      <c r="M32" s="93">
        <f t="shared" si="3"/>
        <v>4783366231</v>
      </c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5.5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426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49</v>
      </c>
      <c r="B9" s="76" t="s">
        <v>427</v>
      </c>
      <c r="C9" s="77" t="s">
        <v>428</v>
      </c>
      <c r="D9" s="78">
        <v>-37246936</v>
      </c>
      <c r="E9" s="79">
        <v>2513680</v>
      </c>
      <c r="F9" s="79">
        <v>-17370741</v>
      </c>
      <c r="G9" s="79">
        <v>17188000</v>
      </c>
      <c r="H9" s="80">
        <v>-34915997</v>
      </c>
      <c r="I9" s="78">
        <v>80435763</v>
      </c>
      <c r="J9" s="79">
        <v>3421169</v>
      </c>
      <c r="K9" s="79">
        <v>-10929650</v>
      </c>
      <c r="L9" s="79">
        <v>15989000</v>
      </c>
      <c r="M9" s="81">
        <v>88916282</v>
      </c>
    </row>
    <row r="10" spans="1:13" ht="12.75">
      <c r="A10" s="51" t="s">
        <v>49</v>
      </c>
      <c r="B10" s="76" t="s">
        <v>429</v>
      </c>
      <c r="C10" s="77" t="s">
        <v>430</v>
      </c>
      <c r="D10" s="78">
        <v>13154014</v>
      </c>
      <c r="E10" s="79">
        <v>40481959</v>
      </c>
      <c r="F10" s="79">
        <v>20189915</v>
      </c>
      <c r="G10" s="79">
        <v>31708000</v>
      </c>
      <c r="H10" s="80">
        <v>105533888</v>
      </c>
      <c r="I10" s="78">
        <v>6310805</v>
      </c>
      <c r="J10" s="79">
        <v>36809364</v>
      </c>
      <c r="K10" s="79">
        <v>-15048698</v>
      </c>
      <c r="L10" s="79">
        <v>61881000</v>
      </c>
      <c r="M10" s="81">
        <v>89952471</v>
      </c>
    </row>
    <row r="11" spans="1:13" ht="12.75">
      <c r="A11" s="51" t="s">
        <v>49</v>
      </c>
      <c r="B11" s="76" t="s">
        <v>431</v>
      </c>
      <c r="C11" s="77" t="s">
        <v>432</v>
      </c>
      <c r="D11" s="78">
        <v>29204324</v>
      </c>
      <c r="E11" s="79">
        <v>57657531</v>
      </c>
      <c r="F11" s="79">
        <v>20659270</v>
      </c>
      <c r="G11" s="79">
        <v>14991000</v>
      </c>
      <c r="H11" s="80">
        <v>122512125</v>
      </c>
      <c r="I11" s="78">
        <v>31620046</v>
      </c>
      <c r="J11" s="79">
        <v>64823620</v>
      </c>
      <c r="K11" s="79">
        <v>-11312346</v>
      </c>
      <c r="L11" s="79">
        <v>31823000</v>
      </c>
      <c r="M11" s="81">
        <v>116954320</v>
      </c>
    </row>
    <row r="12" spans="1:13" ht="12.75">
      <c r="A12" s="51" t="s">
        <v>64</v>
      </c>
      <c r="B12" s="76" t="s">
        <v>433</v>
      </c>
      <c r="C12" s="77" t="s">
        <v>434</v>
      </c>
      <c r="D12" s="78">
        <v>0</v>
      </c>
      <c r="E12" s="79">
        <v>0</v>
      </c>
      <c r="F12" s="79">
        <v>22387297</v>
      </c>
      <c r="G12" s="79">
        <v>4295000</v>
      </c>
      <c r="H12" s="80">
        <v>26682297</v>
      </c>
      <c r="I12" s="78">
        <v>0</v>
      </c>
      <c r="J12" s="79">
        <v>0</v>
      </c>
      <c r="K12" s="79">
        <v>22735020</v>
      </c>
      <c r="L12" s="79">
        <v>5146000</v>
      </c>
      <c r="M12" s="81">
        <v>27881020</v>
      </c>
    </row>
    <row r="13" spans="1:13" ht="16.5">
      <c r="A13" s="52"/>
      <c r="B13" s="82" t="s">
        <v>435</v>
      </c>
      <c r="C13" s="83"/>
      <c r="D13" s="84">
        <f aca="true" t="shared" si="0" ref="D13:M13">SUM(D9:D12)</f>
        <v>5111402</v>
      </c>
      <c r="E13" s="85">
        <f t="shared" si="0"/>
        <v>100653170</v>
      </c>
      <c r="F13" s="85">
        <f t="shared" si="0"/>
        <v>45865741</v>
      </c>
      <c r="G13" s="85">
        <f t="shared" si="0"/>
        <v>68182000</v>
      </c>
      <c r="H13" s="86">
        <f t="shared" si="0"/>
        <v>219812313</v>
      </c>
      <c r="I13" s="84">
        <f t="shared" si="0"/>
        <v>118366614</v>
      </c>
      <c r="J13" s="85">
        <f t="shared" si="0"/>
        <v>105054153</v>
      </c>
      <c r="K13" s="85">
        <f t="shared" si="0"/>
        <v>-14555674</v>
      </c>
      <c r="L13" s="85">
        <f t="shared" si="0"/>
        <v>114839000</v>
      </c>
      <c r="M13" s="87">
        <f t="shared" si="0"/>
        <v>323704093</v>
      </c>
    </row>
    <row r="14" spans="1:13" ht="12.75">
      <c r="A14" s="51" t="s">
        <v>49</v>
      </c>
      <c r="B14" s="76" t="s">
        <v>436</v>
      </c>
      <c r="C14" s="77" t="s">
        <v>437</v>
      </c>
      <c r="D14" s="78">
        <v>-783648</v>
      </c>
      <c r="E14" s="79">
        <v>1188604</v>
      </c>
      <c r="F14" s="79">
        <v>-565365</v>
      </c>
      <c r="G14" s="79">
        <v>5750000</v>
      </c>
      <c r="H14" s="80">
        <v>5589591</v>
      </c>
      <c r="I14" s="78">
        <v>-734054</v>
      </c>
      <c r="J14" s="79">
        <v>4605746</v>
      </c>
      <c r="K14" s="79">
        <v>2920172</v>
      </c>
      <c r="L14" s="79">
        <v>1500000</v>
      </c>
      <c r="M14" s="81">
        <v>8291864</v>
      </c>
    </row>
    <row r="15" spans="1:13" ht="12.75">
      <c r="A15" s="51" t="s">
        <v>49</v>
      </c>
      <c r="B15" s="76" t="s">
        <v>438</v>
      </c>
      <c r="C15" s="77" t="s">
        <v>439</v>
      </c>
      <c r="D15" s="78">
        <v>11623</v>
      </c>
      <c r="E15" s="79">
        <v>37583069</v>
      </c>
      <c r="F15" s="79">
        <v>16676415</v>
      </c>
      <c r="G15" s="79">
        <v>13660000</v>
      </c>
      <c r="H15" s="80">
        <v>67931107</v>
      </c>
      <c r="I15" s="78">
        <v>69872</v>
      </c>
      <c r="J15" s="79">
        <v>36447111</v>
      </c>
      <c r="K15" s="79">
        <v>12626818</v>
      </c>
      <c r="L15" s="79">
        <v>4816000</v>
      </c>
      <c r="M15" s="81">
        <v>53959801</v>
      </c>
    </row>
    <row r="16" spans="1:13" ht="12.75">
      <c r="A16" s="51" t="s">
        <v>49</v>
      </c>
      <c r="B16" s="76" t="s">
        <v>440</v>
      </c>
      <c r="C16" s="77" t="s">
        <v>441</v>
      </c>
      <c r="D16" s="78">
        <v>0</v>
      </c>
      <c r="E16" s="79">
        <v>1877180</v>
      </c>
      <c r="F16" s="79">
        <v>2717901</v>
      </c>
      <c r="G16" s="79">
        <v>6300000</v>
      </c>
      <c r="H16" s="80">
        <v>10895081</v>
      </c>
      <c r="I16" s="78">
        <v>11435258</v>
      </c>
      <c r="J16" s="79">
        <v>5389748</v>
      </c>
      <c r="K16" s="79">
        <v>2316145</v>
      </c>
      <c r="L16" s="79">
        <v>5750000</v>
      </c>
      <c r="M16" s="81">
        <v>24891151</v>
      </c>
    </row>
    <row r="17" spans="1:13" ht="12.75">
      <c r="A17" s="51" t="s">
        <v>49</v>
      </c>
      <c r="B17" s="76" t="s">
        <v>442</v>
      </c>
      <c r="C17" s="77" t="s">
        <v>443</v>
      </c>
      <c r="D17" s="78">
        <v>167939</v>
      </c>
      <c r="E17" s="79">
        <v>14607993</v>
      </c>
      <c r="F17" s="79">
        <v>-14881161</v>
      </c>
      <c r="G17" s="79">
        <v>14311000</v>
      </c>
      <c r="H17" s="80">
        <v>14205771</v>
      </c>
      <c r="I17" s="78">
        <v>0</v>
      </c>
      <c r="J17" s="79">
        <v>14306353</v>
      </c>
      <c r="K17" s="79">
        <v>-41750125</v>
      </c>
      <c r="L17" s="79">
        <v>42478000</v>
      </c>
      <c r="M17" s="81">
        <v>15034228</v>
      </c>
    </row>
    <row r="18" spans="1:13" ht="12.75">
      <c r="A18" s="51" t="s">
        <v>49</v>
      </c>
      <c r="B18" s="76" t="s">
        <v>444</v>
      </c>
      <c r="C18" s="77" t="s">
        <v>445</v>
      </c>
      <c r="D18" s="78">
        <v>1683277</v>
      </c>
      <c r="E18" s="79">
        <v>5671041</v>
      </c>
      <c r="F18" s="79">
        <v>6637279</v>
      </c>
      <c r="G18" s="79">
        <v>750000</v>
      </c>
      <c r="H18" s="80">
        <v>14741597</v>
      </c>
      <c r="I18" s="78">
        <v>1932553</v>
      </c>
      <c r="J18" s="79">
        <v>4697281</v>
      </c>
      <c r="K18" s="79">
        <v>2987899</v>
      </c>
      <c r="L18" s="79">
        <v>0</v>
      </c>
      <c r="M18" s="81">
        <v>9617733</v>
      </c>
    </row>
    <row r="19" spans="1:13" ht="12.75">
      <c r="A19" s="51" t="s">
        <v>49</v>
      </c>
      <c r="B19" s="76" t="s">
        <v>446</v>
      </c>
      <c r="C19" s="77" t="s">
        <v>447</v>
      </c>
      <c r="D19" s="78">
        <v>0</v>
      </c>
      <c r="E19" s="79">
        <v>4955003</v>
      </c>
      <c r="F19" s="79">
        <v>2228546</v>
      </c>
      <c r="G19" s="79">
        <v>750000</v>
      </c>
      <c r="H19" s="80">
        <v>7933549</v>
      </c>
      <c r="I19" s="78">
        <v>528</v>
      </c>
      <c r="J19" s="79">
        <v>4418343</v>
      </c>
      <c r="K19" s="79">
        <v>6260427</v>
      </c>
      <c r="L19" s="79">
        <v>1020000</v>
      </c>
      <c r="M19" s="81">
        <v>11699298</v>
      </c>
    </row>
    <row r="20" spans="1:13" ht="12.75">
      <c r="A20" s="51" t="s">
        <v>64</v>
      </c>
      <c r="B20" s="76" t="s">
        <v>448</v>
      </c>
      <c r="C20" s="77" t="s">
        <v>449</v>
      </c>
      <c r="D20" s="78">
        <v>0</v>
      </c>
      <c r="E20" s="79">
        <v>0</v>
      </c>
      <c r="F20" s="79">
        <v>12610773</v>
      </c>
      <c r="G20" s="79">
        <v>3228000</v>
      </c>
      <c r="H20" s="80">
        <v>15838773</v>
      </c>
      <c r="I20" s="78">
        <v>0</v>
      </c>
      <c r="J20" s="79">
        <v>0</v>
      </c>
      <c r="K20" s="79">
        <v>12885038</v>
      </c>
      <c r="L20" s="79">
        <v>1223000</v>
      </c>
      <c r="M20" s="81">
        <v>14108038</v>
      </c>
    </row>
    <row r="21" spans="1:13" ht="16.5">
      <c r="A21" s="52"/>
      <c r="B21" s="82" t="s">
        <v>450</v>
      </c>
      <c r="C21" s="83"/>
      <c r="D21" s="84">
        <f aca="true" t="shared" si="1" ref="D21:M21">SUM(D14:D20)</f>
        <v>1079191</v>
      </c>
      <c r="E21" s="85">
        <f t="shared" si="1"/>
        <v>65882890</v>
      </c>
      <c r="F21" s="85">
        <f t="shared" si="1"/>
        <v>25424388</v>
      </c>
      <c r="G21" s="85">
        <f t="shared" si="1"/>
        <v>44749000</v>
      </c>
      <c r="H21" s="86">
        <f t="shared" si="1"/>
        <v>137135469</v>
      </c>
      <c r="I21" s="84">
        <f t="shared" si="1"/>
        <v>12704157</v>
      </c>
      <c r="J21" s="85">
        <f t="shared" si="1"/>
        <v>69864582</v>
      </c>
      <c r="K21" s="85">
        <f t="shared" si="1"/>
        <v>-1753626</v>
      </c>
      <c r="L21" s="85">
        <f t="shared" si="1"/>
        <v>56787000</v>
      </c>
      <c r="M21" s="87">
        <f t="shared" si="1"/>
        <v>137602113</v>
      </c>
    </row>
    <row r="22" spans="1:13" ht="12.75">
      <c r="A22" s="51" t="s">
        <v>49</v>
      </c>
      <c r="B22" s="76" t="s">
        <v>451</v>
      </c>
      <c r="C22" s="77" t="s">
        <v>452</v>
      </c>
      <c r="D22" s="78">
        <v>-89187</v>
      </c>
      <c r="E22" s="79">
        <v>5979833</v>
      </c>
      <c r="F22" s="79">
        <v>18637609</v>
      </c>
      <c r="G22" s="79">
        <v>10566000</v>
      </c>
      <c r="H22" s="80">
        <v>35094255</v>
      </c>
      <c r="I22" s="78">
        <v>1344848</v>
      </c>
      <c r="J22" s="79">
        <v>43647173</v>
      </c>
      <c r="K22" s="79">
        <v>28905612</v>
      </c>
      <c r="L22" s="79">
        <v>5500000</v>
      </c>
      <c r="M22" s="81">
        <v>79397633</v>
      </c>
    </row>
    <row r="23" spans="1:13" ht="12.75">
      <c r="A23" s="51" t="s">
        <v>49</v>
      </c>
      <c r="B23" s="76" t="s">
        <v>453</v>
      </c>
      <c r="C23" s="77" t="s">
        <v>454</v>
      </c>
      <c r="D23" s="78">
        <v>4360905</v>
      </c>
      <c r="E23" s="79">
        <v>14336317</v>
      </c>
      <c r="F23" s="79">
        <v>12377601</v>
      </c>
      <c r="G23" s="79">
        <v>8058000</v>
      </c>
      <c r="H23" s="80">
        <v>39132823</v>
      </c>
      <c r="I23" s="78">
        <v>2306824</v>
      </c>
      <c r="J23" s="79">
        <v>14945328</v>
      </c>
      <c r="K23" s="79">
        <v>-6805418</v>
      </c>
      <c r="L23" s="79">
        <v>8997000</v>
      </c>
      <c r="M23" s="81">
        <v>19443734</v>
      </c>
    </row>
    <row r="24" spans="1:13" ht="12.75">
      <c r="A24" s="51" t="s">
        <v>49</v>
      </c>
      <c r="B24" s="76" t="s">
        <v>455</v>
      </c>
      <c r="C24" s="77" t="s">
        <v>456</v>
      </c>
      <c r="D24" s="78">
        <v>5529225</v>
      </c>
      <c r="E24" s="79">
        <v>25394500</v>
      </c>
      <c r="F24" s="79">
        <v>12681510</v>
      </c>
      <c r="G24" s="79">
        <v>2635000</v>
      </c>
      <c r="H24" s="80">
        <v>46240235</v>
      </c>
      <c r="I24" s="78">
        <v>-585070</v>
      </c>
      <c r="J24" s="79">
        <v>34730226</v>
      </c>
      <c r="K24" s="79">
        <v>-21443274</v>
      </c>
      <c r="L24" s="79">
        <v>22525000</v>
      </c>
      <c r="M24" s="81">
        <v>35226882</v>
      </c>
    </row>
    <row r="25" spans="1:13" ht="12.75">
      <c r="A25" s="51" t="s">
        <v>49</v>
      </c>
      <c r="B25" s="76" t="s">
        <v>457</v>
      </c>
      <c r="C25" s="77" t="s">
        <v>458</v>
      </c>
      <c r="D25" s="78">
        <v>1882</v>
      </c>
      <c r="E25" s="79">
        <v>2488051</v>
      </c>
      <c r="F25" s="79">
        <v>-21250088</v>
      </c>
      <c r="G25" s="79">
        <v>32068000</v>
      </c>
      <c r="H25" s="80">
        <v>13307845</v>
      </c>
      <c r="I25" s="78">
        <v>-676444</v>
      </c>
      <c r="J25" s="79">
        <v>661511</v>
      </c>
      <c r="K25" s="79">
        <v>482396</v>
      </c>
      <c r="L25" s="79">
        <v>324000</v>
      </c>
      <c r="M25" s="81">
        <v>791463</v>
      </c>
    </row>
    <row r="26" spans="1:13" ht="12.75">
      <c r="A26" s="51" t="s">
        <v>49</v>
      </c>
      <c r="B26" s="76" t="s">
        <v>459</v>
      </c>
      <c r="C26" s="77" t="s">
        <v>460</v>
      </c>
      <c r="D26" s="78">
        <v>857496</v>
      </c>
      <c r="E26" s="79">
        <v>4210558</v>
      </c>
      <c r="F26" s="79">
        <v>272411</v>
      </c>
      <c r="G26" s="79">
        <v>300000</v>
      </c>
      <c r="H26" s="80">
        <v>5640465</v>
      </c>
      <c r="I26" s="78">
        <v>788037</v>
      </c>
      <c r="J26" s="79">
        <v>3222560</v>
      </c>
      <c r="K26" s="79">
        <v>-2176977</v>
      </c>
      <c r="L26" s="79">
        <v>2306000</v>
      </c>
      <c r="M26" s="81">
        <v>4139620</v>
      </c>
    </row>
    <row r="27" spans="1:13" ht="12.75">
      <c r="A27" s="51" t="s">
        <v>49</v>
      </c>
      <c r="B27" s="76" t="s">
        <v>461</v>
      </c>
      <c r="C27" s="77" t="s">
        <v>462</v>
      </c>
      <c r="D27" s="78">
        <v>449254</v>
      </c>
      <c r="E27" s="79">
        <v>2160378</v>
      </c>
      <c r="F27" s="79">
        <v>7479618</v>
      </c>
      <c r="G27" s="79">
        <v>300000</v>
      </c>
      <c r="H27" s="80">
        <v>10389250</v>
      </c>
      <c r="I27" s="78">
        <v>-2559</v>
      </c>
      <c r="J27" s="79">
        <v>2686685</v>
      </c>
      <c r="K27" s="79">
        <v>6879120</v>
      </c>
      <c r="L27" s="79">
        <v>300000</v>
      </c>
      <c r="M27" s="81">
        <v>9863246</v>
      </c>
    </row>
    <row r="28" spans="1:13" ht="12.75">
      <c r="A28" s="51" t="s">
        <v>49</v>
      </c>
      <c r="B28" s="76" t="s">
        <v>463</v>
      </c>
      <c r="C28" s="77" t="s">
        <v>464</v>
      </c>
      <c r="D28" s="78">
        <v>1139766</v>
      </c>
      <c r="E28" s="79">
        <v>12722345</v>
      </c>
      <c r="F28" s="79">
        <v>-10359379</v>
      </c>
      <c r="G28" s="79">
        <v>20371000</v>
      </c>
      <c r="H28" s="80">
        <v>23873732</v>
      </c>
      <c r="I28" s="78">
        <v>0</v>
      </c>
      <c r="J28" s="79">
        <v>0</v>
      </c>
      <c r="K28" s="79">
        <v>-11689000</v>
      </c>
      <c r="L28" s="79">
        <v>11689000</v>
      </c>
      <c r="M28" s="81">
        <v>0</v>
      </c>
    </row>
    <row r="29" spans="1:13" ht="12.75">
      <c r="A29" s="51" t="s">
        <v>49</v>
      </c>
      <c r="B29" s="76" t="s">
        <v>465</v>
      </c>
      <c r="C29" s="77" t="s">
        <v>466</v>
      </c>
      <c r="D29" s="78">
        <v>-3138</v>
      </c>
      <c r="E29" s="79">
        <v>20556816</v>
      </c>
      <c r="F29" s="79">
        <v>2245108</v>
      </c>
      <c r="G29" s="79">
        <v>11058000</v>
      </c>
      <c r="H29" s="80">
        <v>33856786</v>
      </c>
      <c r="I29" s="78">
        <v>0</v>
      </c>
      <c r="J29" s="79">
        <v>0</v>
      </c>
      <c r="K29" s="79">
        <v>-7402000</v>
      </c>
      <c r="L29" s="79">
        <v>7402000</v>
      </c>
      <c r="M29" s="81">
        <v>0</v>
      </c>
    </row>
    <row r="30" spans="1:13" ht="12.75">
      <c r="A30" s="51" t="s">
        <v>64</v>
      </c>
      <c r="B30" s="76" t="s">
        <v>467</v>
      </c>
      <c r="C30" s="77" t="s">
        <v>468</v>
      </c>
      <c r="D30" s="78">
        <v>0</v>
      </c>
      <c r="E30" s="79">
        <v>0</v>
      </c>
      <c r="F30" s="79">
        <v>13482993</v>
      </c>
      <c r="G30" s="79">
        <v>2934000</v>
      </c>
      <c r="H30" s="80">
        <v>16416993</v>
      </c>
      <c r="I30" s="78">
        <v>0</v>
      </c>
      <c r="J30" s="79">
        <v>0</v>
      </c>
      <c r="K30" s="79">
        <v>26015932</v>
      </c>
      <c r="L30" s="79">
        <v>1283000</v>
      </c>
      <c r="M30" s="81">
        <v>27298932</v>
      </c>
    </row>
    <row r="31" spans="1:13" ht="16.5">
      <c r="A31" s="52"/>
      <c r="B31" s="82" t="s">
        <v>469</v>
      </c>
      <c r="C31" s="83"/>
      <c r="D31" s="84">
        <f aca="true" t="shared" si="2" ref="D31:M31">SUM(D22:D30)</f>
        <v>12246203</v>
      </c>
      <c r="E31" s="85">
        <f t="shared" si="2"/>
        <v>87848798</v>
      </c>
      <c r="F31" s="85">
        <f t="shared" si="2"/>
        <v>35567383</v>
      </c>
      <c r="G31" s="85">
        <f t="shared" si="2"/>
        <v>88290000</v>
      </c>
      <c r="H31" s="86">
        <f t="shared" si="2"/>
        <v>223952384</v>
      </c>
      <c r="I31" s="84">
        <f t="shared" si="2"/>
        <v>3175636</v>
      </c>
      <c r="J31" s="85">
        <f t="shared" si="2"/>
        <v>99893483</v>
      </c>
      <c r="K31" s="85">
        <f t="shared" si="2"/>
        <v>12766391</v>
      </c>
      <c r="L31" s="85">
        <f t="shared" si="2"/>
        <v>60326000</v>
      </c>
      <c r="M31" s="87">
        <f t="shared" si="2"/>
        <v>176161510</v>
      </c>
    </row>
    <row r="32" spans="1:13" ht="12.75">
      <c r="A32" s="51" t="s">
        <v>49</v>
      </c>
      <c r="B32" s="76" t="s">
        <v>470</v>
      </c>
      <c r="C32" s="77" t="s">
        <v>471</v>
      </c>
      <c r="D32" s="78">
        <v>1874747</v>
      </c>
      <c r="E32" s="79">
        <v>45542028</v>
      </c>
      <c r="F32" s="79">
        <v>42835202</v>
      </c>
      <c r="G32" s="79">
        <v>1889000</v>
      </c>
      <c r="H32" s="80">
        <v>92140977</v>
      </c>
      <c r="I32" s="78">
        <v>11161</v>
      </c>
      <c r="J32" s="79">
        <v>36356749</v>
      </c>
      <c r="K32" s="79">
        <v>20237212</v>
      </c>
      <c r="L32" s="79">
        <v>343000</v>
      </c>
      <c r="M32" s="81">
        <v>56948122</v>
      </c>
    </row>
    <row r="33" spans="1:13" ht="12.75">
      <c r="A33" s="51" t="s">
        <v>49</v>
      </c>
      <c r="B33" s="76" t="s">
        <v>472</v>
      </c>
      <c r="C33" s="77" t="s">
        <v>473</v>
      </c>
      <c r="D33" s="78">
        <v>248169</v>
      </c>
      <c r="E33" s="79">
        <v>2346754</v>
      </c>
      <c r="F33" s="79">
        <v>9541545</v>
      </c>
      <c r="G33" s="79">
        <v>2450000</v>
      </c>
      <c r="H33" s="80">
        <v>14586468</v>
      </c>
      <c r="I33" s="78">
        <v>9220315</v>
      </c>
      <c r="J33" s="79">
        <v>1785405</v>
      </c>
      <c r="K33" s="79">
        <v>6864193</v>
      </c>
      <c r="L33" s="79">
        <v>750000</v>
      </c>
      <c r="M33" s="81">
        <v>18619913</v>
      </c>
    </row>
    <row r="34" spans="1:13" ht="12.75">
      <c r="A34" s="51" t="s">
        <v>49</v>
      </c>
      <c r="B34" s="76" t="s">
        <v>474</v>
      </c>
      <c r="C34" s="77" t="s">
        <v>475</v>
      </c>
      <c r="D34" s="78">
        <v>39004</v>
      </c>
      <c r="E34" s="79">
        <v>22355349</v>
      </c>
      <c r="F34" s="79">
        <v>15025823</v>
      </c>
      <c r="G34" s="79">
        <v>300000</v>
      </c>
      <c r="H34" s="80">
        <v>37720176</v>
      </c>
      <c r="I34" s="78">
        <v>58476170</v>
      </c>
      <c r="J34" s="79">
        <v>72108794</v>
      </c>
      <c r="K34" s="79">
        <v>37688447</v>
      </c>
      <c r="L34" s="79">
        <v>338000</v>
      </c>
      <c r="M34" s="81">
        <v>168611411</v>
      </c>
    </row>
    <row r="35" spans="1:13" ht="12.75">
      <c r="A35" s="51" t="s">
        <v>49</v>
      </c>
      <c r="B35" s="76" t="s">
        <v>476</v>
      </c>
      <c r="C35" s="77" t="s">
        <v>477</v>
      </c>
      <c r="D35" s="78">
        <v>3340787</v>
      </c>
      <c r="E35" s="79">
        <v>12491138</v>
      </c>
      <c r="F35" s="79">
        <v>-11045120</v>
      </c>
      <c r="G35" s="79">
        <v>18100000</v>
      </c>
      <c r="H35" s="80">
        <v>22886805</v>
      </c>
      <c r="I35" s="78">
        <v>2192695</v>
      </c>
      <c r="J35" s="79">
        <v>8937045</v>
      </c>
      <c r="K35" s="79">
        <v>16334298</v>
      </c>
      <c r="L35" s="79">
        <v>316000</v>
      </c>
      <c r="M35" s="81">
        <v>27780038</v>
      </c>
    </row>
    <row r="36" spans="1:13" ht="12.75">
      <c r="A36" s="51" t="s">
        <v>49</v>
      </c>
      <c r="B36" s="76" t="s">
        <v>478</v>
      </c>
      <c r="C36" s="77" t="s">
        <v>479</v>
      </c>
      <c r="D36" s="78">
        <v>23532864</v>
      </c>
      <c r="E36" s="79">
        <v>118500161</v>
      </c>
      <c r="F36" s="79">
        <v>20662142</v>
      </c>
      <c r="G36" s="79">
        <v>11609000</v>
      </c>
      <c r="H36" s="80">
        <v>174304167</v>
      </c>
      <c r="I36" s="78">
        <v>22998882</v>
      </c>
      <c r="J36" s="79">
        <v>122768703</v>
      </c>
      <c r="K36" s="79">
        <v>16561770</v>
      </c>
      <c r="L36" s="79">
        <v>11857000</v>
      </c>
      <c r="M36" s="81">
        <v>174186355</v>
      </c>
    </row>
    <row r="37" spans="1:13" ht="12.75">
      <c r="A37" s="51" t="s">
        <v>64</v>
      </c>
      <c r="B37" s="76" t="s">
        <v>480</v>
      </c>
      <c r="C37" s="77" t="s">
        <v>481</v>
      </c>
      <c r="D37" s="78">
        <v>0</v>
      </c>
      <c r="E37" s="79">
        <v>0</v>
      </c>
      <c r="F37" s="79">
        <v>37177852</v>
      </c>
      <c r="G37" s="79">
        <v>2571000</v>
      </c>
      <c r="H37" s="80">
        <v>39748852</v>
      </c>
      <c r="I37" s="78">
        <v>0</v>
      </c>
      <c r="J37" s="79">
        <v>0</v>
      </c>
      <c r="K37" s="79">
        <v>17868589</v>
      </c>
      <c r="L37" s="79">
        <v>1727000</v>
      </c>
      <c r="M37" s="81">
        <v>19595589</v>
      </c>
    </row>
    <row r="38" spans="1:13" ht="16.5">
      <c r="A38" s="52"/>
      <c r="B38" s="82" t="s">
        <v>482</v>
      </c>
      <c r="C38" s="83"/>
      <c r="D38" s="84">
        <f aca="true" t="shared" si="3" ref="D38:M38">SUM(D32:D37)</f>
        <v>29035571</v>
      </c>
      <c r="E38" s="85">
        <f t="shared" si="3"/>
        <v>201235430</v>
      </c>
      <c r="F38" s="85">
        <f t="shared" si="3"/>
        <v>114197444</v>
      </c>
      <c r="G38" s="85">
        <f t="shared" si="3"/>
        <v>36919000</v>
      </c>
      <c r="H38" s="86">
        <f t="shared" si="3"/>
        <v>381387445</v>
      </c>
      <c r="I38" s="84">
        <f t="shared" si="3"/>
        <v>92899223</v>
      </c>
      <c r="J38" s="85">
        <f t="shared" si="3"/>
        <v>241956696</v>
      </c>
      <c r="K38" s="85">
        <f t="shared" si="3"/>
        <v>115554509</v>
      </c>
      <c r="L38" s="85">
        <f t="shared" si="3"/>
        <v>15331000</v>
      </c>
      <c r="M38" s="87">
        <f t="shared" si="3"/>
        <v>465741428</v>
      </c>
    </row>
    <row r="39" spans="1:13" ht="12.75">
      <c r="A39" s="51" t="s">
        <v>49</v>
      </c>
      <c r="B39" s="76" t="s">
        <v>483</v>
      </c>
      <c r="C39" s="77" t="s">
        <v>484</v>
      </c>
      <c r="D39" s="78">
        <v>128865380</v>
      </c>
      <c r="E39" s="79">
        <v>278200412</v>
      </c>
      <c r="F39" s="79">
        <v>31400347</v>
      </c>
      <c r="G39" s="79">
        <v>14852000</v>
      </c>
      <c r="H39" s="80">
        <v>453318139</v>
      </c>
      <c r="I39" s="78">
        <v>68784877</v>
      </c>
      <c r="J39" s="79">
        <v>265600504</v>
      </c>
      <c r="K39" s="79">
        <v>-34248618</v>
      </c>
      <c r="L39" s="79">
        <v>79258000</v>
      </c>
      <c r="M39" s="81">
        <v>379394763</v>
      </c>
    </row>
    <row r="40" spans="1:13" ht="12.75">
      <c r="A40" s="51" t="s">
        <v>49</v>
      </c>
      <c r="B40" s="76" t="s">
        <v>485</v>
      </c>
      <c r="C40" s="77" t="s">
        <v>486</v>
      </c>
      <c r="D40" s="78">
        <v>8411840</v>
      </c>
      <c r="E40" s="79">
        <v>50909034</v>
      </c>
      <c r="F40" s="79">
        <v>24291981</v>
      </c>
      <c r="G40" s="79">
        <v>6750000</v>
      </c>
      <c r="H40" s="80">
        <v>90362855</v>
      </c>
      <c r="I40" s="78">
        <v>1331524</v>
      </c>
      <c r="J40" s="79">
        <v>8454220</v>
      </c>
      <c r="K40" s="79">
        <v>55475196</v>
      </c>
      <c r="L40" s="79">
        <v>300000</v>
      </c>
      <c r="M40" s="81">
        <v>65560940</v>
      </c>
    </row>
    <row r="41" spans="1:13" ht="12.75">
      <c r="A41" s="51" t="s">
        <v>49</v>
      </c>
      <c r="B41" s="76" t="s">
        <v>487</v>
      </c>
      <c r="C41" s="77" t="s">
        <v>488</v>
      </c>
      <c r="D41" s="78">
        <v>2949419</v>
      </c>
      <c r="E41" s="79">
        <v>8089571</v>
      </c>
      <c r="F41" s="79">
        <v>44504341</v>
      </c>
      <c r="G41" s="79">
        <v>323000</v>
      </c>
      <c r="H41" s="80">
        <v>55866331</v>
      </c>
      <c r="I41" s="78">
        <v>1890714</v>
      </c>
      <c r="J41" s="79">
        <v>4836226</v>
      </c>
      <c r="K41" s="79">
        <v>642966</v>
      </c>
      <c r="L41" s="79">
        <v>2250000</v>
      </c>
      <c r="M41" s="81">
        <v>9619906</v>
      </c>
    </row>
    <row r="42" spans="1:13" ht="12.75">
      <c r="A42" s="51" t="s">
        <v>49</v>
      </c>
      <c r="B42" s="76" t="s">
        <v>489</v>
      </c>
      <c r="C42" s="77" t="s">
        <v>490</v>
      </c>
      <c r="D42" s="78">
        <v>7819609</v>
      </c>
      <c r="E42" s="79">
        <v>32107405</v>
      </c>
      <c r="F42" s="79">
        <v>7889112</v>
      </c>
      <c r="G42" s="79">
        <v>1150000</v>
      </c>
      <c r="H42" s="80">
        <v>48966126</v>
      </c>
      <c r="I42" s="78">
        <v>6443057</v>
      </c>
      <c r="J42" s="79">
        <v>37559352</v>
      </c>
      <c r="K42" s="79">
        <v>53135509</v>
      </c>
      <c r="L42" s="79">
        <v>16814000</v>
      </c>
      <c r="M42" s="81">
        <v>113951918</v>
      </c>
    </row>
    <row r="43" spans="1:13" ht="12.75">
      <c r="A43" s="51" t="s">
        <v>64</v>
      </c>
      <c r="B43" s="76" t="s">
        <v>491</v>
      </c>
      <c r="C43" s="77" t="s">
        <v>492</v>
      </c>
      <c r="D43" s="78">
        <v>0</v>
      </c>
      <c r="E43" s="79">
        <v>0</v>
      </c>
      <c r="F43" s="79">
        <v>60655492</v>
      </c>
      <c r="G43" s="79">
        <v>2702000</v>
      </c>
      <c r="H43" s="80">
        <v>63357492</v>
      </c>
      <c r="I43" s="78">
        <v>0</v>
      </c>
      <c r="J43" s="79">
        <v>0</v>
      </c>
      <c r="K43" s="79">
        <v>1544796</v>
      </c>
      <c r="L43" s="79">
        <v>1181000</v>
      </c>
      <c r="M43" s="81">
        <v>2725796</v>
      </c>
    </row>
    <row r="44" spans="1:13" ht="16.5">
      <c r="A44" s="52"/>
      <c r="B44" s="82" t="s">
        <v>493</v>
      </c>
      <c r="C44" s="83"/>
      <c r="D44" s="84">
        <f aca="true" t="shared" si="4" ref="D44:M44">SUM(D39:D43)</f>
        <v>148046248</v>
      </c>
      <c r="E44" s="85">
        <f t="shared" si="4"/>
        <v>369306422</v>
      </c>
      <c r="F44" s="85">
        <f t="shared" si="4"/>
        <v>168741273</v>
      </c>
      <c r="G44" s="85">
        <f t="shared" si="4"/>
        <v>25777000</v>
      </c>
      <c r="H44" s="86">
        <f t="shared" si="4"/>
        <v>711870943</v>
      </c>
      <c r="I44" s="84">
        <f t="shared" si="4"/>
        <v>78450172</v>
      </c>
      <c r="J44" s="85">
        <f t="shared" si="4"/>
        <v>316450302</v>
      </c>
      <c r="K44" s="85">
        <f t="shared" si="4"/>
        <v>76549849</v>
      </c>
      <c r="L44" s="85">
        <f t="shared" si="4"/>
        <v>99803000</v>
      </c>
      <c r="M44" s="87">
        <f t="shared" si="4"/>
        <v>571253323</v>
      </c>
    </row>
    <row r="45" spans="1:13" ht="16.5">
      <c r="A45" s="53"/>
      <c r="B45" s="88" t="s">
        <v>494</v>
      </c>
      <c r="C45" s="89"/>
      <c r="D45" s="90">
        <f aca="true" t="shared" si="5" ref="D45:M45">SUM(D9:D12,D14:D20,D22:D30,D32:D37,D39:D43)</f>
        <v>195518615</v>
      </c>
      <c r="E45" s="91">
        <f t="shared" si="5"/>
        <v>824926710</v>
      </c>
      <c r="F45" s="91">
        <f t="shared" si="5"/>
        <v>389796229</v>
      </c>
      <c r="G45" s="91">
        <f t="shared" si="5"/>
        <v>263917000</v>
      </c>
      <c r="H45" s="92">
        <f t="shared" si="5"/>
        <v>1674158554</v>
      </c>
      <c r="I45" s="90">
        <f t="shared" si="5"/>
        <v>305595802</v>
      </c>
      <c r="J45" s="91">
        <f t="shared" si="5"/>
        <v>833219216</v>
      </c>
      <c r="K45" s="91">
        <f t="shared" si="5"/>
        <v>188561449</v>
      </c>
      <c r="L45" s="91">
        <f t="shared" si="5"/>
        <v>347086000</v>
      </c>
      <c r="M45" s="93">
        <f t="shared" si="5"/>
        <v>1674462467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2021-05-05T10:00:27Z</dcterms:created>
  <dcterms:modified xsi:type="dcterms:W3CDTF">2021-05-17T13:14:08Z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